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roma3-my.sharepoint.com/personal/tcuffaro_os_uniroma3_it/Documents/Desktop/PUBBLICA A.T/"/>
    </mc:Choice>
  </mc:AlternateContent>
  <xr:revisionPtr revIDLastSave="0" documentId="8_{9FD9386B-8752-4AE1-9ADB-448DE756E99D}" xr6:coauthVersionLast="36" xr6:coauthVersionMax="36" xr10:uidLastSave="{00000000-0000-0000-0000-000000000000}"/>
  <bookViews>
    <workbookView xWindow="0" yWindow="0" windowWidth="30720" windowHeight="11904" xr2:uid="{D4E32E40-B0BD-4169-870F-464BAEBB9713}"/>
  </bookViews>
  <sheets>
    <sheet name="SP _CE_22_21 sintetico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7" i="2" l="1"/>
  <c r="D21" i="2" l="1"/>
  <c r="F336" i="2"/>
  <c r="E330" i="2"/>
  <c r="D330" i="2"/>
  <c r="F329" i="2"/>
  <c r="F328" i="2"/>
  <c r="E323" i="2"/>
  <c r="D323" i="2"/>
  <c r="F322" i="2"/>
  <c r="F321" i="2"/>
  <c r="F323" i="2" s="1"/>
  <c r="E316" i="2"/>
  <c r="D316" i="2"/>
  <c r="F316" i="2" s="1"/>
  <c r="F315" i="2"/>
  <c r="F314" i="2"/>
  <c r="F313" i="2"/>
  <c r="F300" i="2"/>
  <c r="F297" i="2"/>
  <c r="E292" i="2"/>
  <c r="D292" i="2"/>
  <c r="F291" i="2"/>
  <c r="F290" i="2"/>
  <c r="F289" i="2"/>
  <c r="F288" i="2"/>
  <c r="E276" i="2"/>
  <c r="D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57" i="2"/>
  <c r="E255" i="2"/>
  <c r="E259" i="2" s="1"/>
  <c r="D255" i="2"/>
  <c r="D259" i="2" s="1"/>
  <c r="F254" i="2"/>
  <c r="F253" i="2"/>
  <c r="F252" i="2"/>
  <c r="F251" i="2"/>
  <c r="F250" i="2"/>
  <c r="F234" i="2"/>
  <c r="F231" i="2"/>
  <c r="F228" i="2"/>
  <c r="F225" i="2"/>
  <c r="F222" i="2"/>
  <c r="E219" i="2"/>
  <c r="D219" i="2"/>
  <c r="F219" i="2" s="1"/>
  <c r="F218" i="2"/>
  <c r="F217" i="2"/>
  <c r="F216" i="2"/>
  <c r="F215" i="2"/>
  <c r="F214" i="2"/>
  <c r="F213" i="2"/>
  <c r="F212" i="2"/>
  <c r="E207" i="2"/>
  <c r="E237" i="2" s="1"/>
  <c r="D207" i="2"/>
  <c r="F206" i="2"/>
  <c r="F205" i="2"/>
  <c r="F204" i="2"/>
  <c r="F192" i="2"/>
  <c r="E187" i="2"/>
  <c r="D187" i="2"/>
  <c r="F187" i="2" s="1"/>
  <c r="F186" i="2"/>
  <c r="E175" i="2"/>
  <c r="D175" i="2"/>
  <c r="F174" i="2"/>
  <c r="F173" i="2"/>
  <c r="E167" i="2"/>
  <c r="D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47" i="2"/>
  <c r="F144" i="2"/>
  <c r="E137" i="2"/>
  <c r="D137" i="2"/>
  <c r="F136" i="2"/>
  <c r="F135" i="2"/>
  <c r="F134" i="2"/>
  <c r="E128" i="2"/>
  <c r="D128" i="2"/>
  <c r="F127" i="2"/>
  <c r="F126" i="2"/>
  <c r="F125" i="2"/>
  <c r="F119" i="2"/>
  <c r="F106" i="2"/>
  <c r="E101" i="2"/>
  <c r="D101" i="2"/>
  <c r="F101" i="2" s="1"/>
  <c r="F99" i="2"/>
  <c r="E93" i="2"/>
  <c r="D93" i="2"/>
  <c r="F91" i="2"/>
  <c r="E77" i="2"/>
  <c r="D77" i="2"/>
  <c r="F76" i="2"/>
  <c r="F75" i="2"/>
  <c r="F70" i="2"/>
  <c r="E67" i="2"/>
  <c r="F67" i="2"/>
  <c r="F66" i="2"/>
  <c r="F65" i="2"/>
  <c r="F64" i="2"/>
  <c r="F63" i="2"/>
  <c r="F62" i="2"/>
  <c r="F61" i="2"/>
  <c r="F60" i="2"/>
  <c r="F59" i="2"/>
  <c r="F58" i="2"/>
  <c r="D57" i="2"/>
  <c r="F57" i="2" s="1"/>
  <c r="F56" i="2"/>
  <c r="F55" i="2"/>
  <c r="F50" i="2"/>
  <c r="F36" i="2"/>
  <c r="E33" i="2"/>
  <c r="D33" i="2"/>
  <c r="F32" i="2"/>
  <c r="F31" i="2"/>
  <c r="F30" i="2"/>
  <c r="F29" i="2"/>
  <c r="F28" i="2"/>
  <c r="F27" i="2"/>
  <c r="F26" i="2"/>
  <c r="E21" i="2"/>
  <c r="F20" i="2"/>
  <c r="F19" i="2"/>
  <c r="F18" i="2"/>
  <c r="F17" i="2"/>
  <c r="F16" i="2"/>
  <c r="F21" i="2" l="1"/>
  <c r="D140" i="2"/>
  <c r="D302" i="2"/>
  <c r="F77" i="2"/>
  <c r="F207" i="2"/>
  <c r="E140" i="2"/>
  <c r="F140" i="2" s="1"/>
  <c r="D237" i="2"/>
  <c r="D305" i="2" s="1"/>
  <c r="D333" i="2" s="1"/>
  <c r="F167" i="2"/>
  <c r="F259" i="2"/>
  <c r="F330" i="2"/>
  <c r="F128" i="2"/>
  <c r="F33" i="2"/>
  <c r="E302" i="2"/>
  <c r="E305" i="2" s="1"/>
  <c r="E80" i="2"/>
  <c r="F93" i="2"/>
  <c r="F175" i="2"/>
  <c r="F276" i="2"/>
  <c r="E190" i="2"/>
  <c r="F292" i="2"/>
  <c r="D80" i="2"/>
  <c r="D39" i="2"/>
  <c r="F137" i="2"/>
  <c r="D190" i="2"/>
  <c r="E39" i="2"/>
  <c r="F255" i="2"/>
  <c r="F237" i="2" l="1"/>
  <c r="E104" i="2"/>
  <c r="E333" i="2"/>
  <c r="E339" i="2" s="1"/>
  <c r="F305" i="2"/>
  <c r="F302" i="2"/>
  <c r="F190" i="2"/>
  <c r="F80" i="2"/>
  <c r="D104" i="2"/>
  <c r="F104" i="2" s="1"/>
  <c r="F39" i="2"/>
  <c r="D339" i="2"/>
  <c r="F339" i="2" s="1"/>
  <c r="F333" i="2"/>
</calcChain>
</file>

<file path=xl/sharedStrings.xml><?xml version="1.0" encoding="utf-8"?>
<sst xmlns="http://schemas.openxmlformats.org/spreadsheetml/2006/main" count="228" uniqueCount="178">
  <si>
    <t xml:space="preserve">   BILANCIO DI ESERCIZIO 2022</t>
  </si>
  <si>
    <t xml:space="preserve">STATO PATRIMONIALE </t>
  </si>
  <si>
    <t>ATTIVO</t>
  </si>
  <si>
    <t>A)</t>
  </si>
  <si>
    <t>IMMOBILIZZAZIONI</t>
  </si>
  <si>
    <t/>
  </si>
  <si>
    <t>DIFFERENZE</t>
  </si>
  <si>
    <t>I - IMMATERIALI</t>
  </si>
  <si>
    <t>1) Costi di impianto, di ampliamento e di sviluppo</t>
  </si>
  <si>
    <t>2) Diritti di brevetto e diritti di utilizzazione delle opere di ingegno</t>
  </si>
  <si>
    <t>3) Concessioni, licenze, marchi e diritti simili</t>
  </si>
  <si>
    <t>4) Immobilizzazioni in corso e acconti</t>
  </si>
  <si>
    <t>5) Altre immobilizzazioni immateriali</t>
  </si>
  <si>
    <t>TOTALE I - IMMATERIALI</t>
  </si>
  <si>
    <t>II - MATERIALI</t>
  </si>
  <si>
    <t>1) Terreni e fabbricati</t>
  </si>
  <si>
    <t>2) Impianti e attrezzature</t>
  </si>
  <si>
    <t>3) Attrezzature scientifiche</t>
  </si>
  <si>
    <t>4) Patrimonio librario, opere d'arte, d'antiquariato e museali</t>
  </si>
  <si>
    <t>5) Mobili e arredi</t>
  </si>
  <si>
    <t>6) Immobilizzazioni in corso e acconti</t>
  </si>
  <si>
    <t>7) Altre immobilizzazioni materiali</t>
  </si>
  <si>
    <t>iali</t>
  </si>
  <si>
    <t>TOTALE II - MATERIALI</t>
  </si>
  <si>
    <t>III - FINANZIARIE</t>
  </si>
  <si>
    <t xml:space="preserve"> TOTALE A) IMMOBILIZZAZIONI</t>
  </si>
  <si>
    <t xml:space="preserve"> B)</t>
  </si>
  <si>
    <t xml:space="preserve">  ATTIVO CIRCOLANTE</t>
  </si>
  <si>
    <t>I - RIMANENZE</t>
  </si>
  <si>
    <t>II - CREDITI (con separata indicazione, per ciascuna voce, degli importi esigibili entro l'esercizio successivo)</t>
  </si>
  <si>
    <t>1) Crediti verso MIUR e altre Amministrazioni centrali</t>
  </si>
  <si>
    <t>di cui a lungo termine</t>
  </si>
  <si>
    <t>di cui a breve termine</t>
  </si>
  <si>
    <t>2) Crediti verso Regioni e Province Autonome</t>
  </si>
  <si>
    <t>3) Crediti verso altre Amministrazioni locali</t>
  </si>
  <si>
    <t>4) Crediti verso l'Unione Europea e il Resto del Mondo</t>
  </si>
  <si>
    <t>5) Crediti verso Università</t>
  </si>
  <si>
    <t>6) Crediti verso studenti per tasse e contributi</t>
  </si>
  <si>
    <t>7) Crediti verso società ed enti controllati</t>
  </si>
  <si>
    <t>8) Crediti verso altri (pubblici)</t>
  </si>
  <si>
    <t>9) Crediti verso altri (privati)</t>
  </si>
  <si>
    <t>TOTALE II - CREDITI (con separata indicazione, per ciascuna voce, degli importi esigibili entro l'esercizio successivo)</t>
  </si>
  <si>
    <t>III - ATTIVITA' FINANZIARIE</t>
  </si>
  <si>
    <t>IV - DISPONIBILITA' LIQUIDE:</t>
  </si>
  <si>
    <t>1) Depositi bancari e postali</t>
  </si>
  <si>
    <t>2) Danaro e valori in cassa</t>
  </si>
  <si>
    <t>TOTALE IV - DISPONIBILITA' LIQUIDE</t>
  </si>
  <si>
    <t>TOTALE B) ATTIVO CIRCOLANTE</t>
  </si>
  <si>
    <t>C)</t>
  </si>
  <si>
    <t>RATEI E RISCONTI ATTIVI</t>
  </si>
  <si>
    <t>c1) Ratei e risconti attivi</t>
  </si>
  <si>
    <t>TOTALE C) RATEI E RISCONTI ATTIVI</t>
  </si>
  <si>
    <t>D)</t>
  </si>
  <si>
    <t>RATEI ATTIVI PER PROGETTI E RICERCHE IN CORSO</t>
  </si>
  <si>
    <t>d1) Ratei attivi per progetti e ricerche finanziate e co-finanziate in corso</t>
  </si>
  <si>
    <t>TOTALE D) RATEI ATTIVI PER PROGETTI E RICERCHE IN CORSO</t>
  </si>
  <si>
    <t>TOTALE ATTIVO</t>
  </si>
  <si>
    <t>CONTI D'ORDINE DELL'ATTIVO</t>
  </si>
  <si>
    <t>PASSIVO</t>
  </si>
  <si>
    <t>PATRIMONIO NETTO</t>
  </si>
  <si>
    <t xml:space="preserve">		 I - FONDO DI DOTAZIONE DELL'ATENEO</t>
  </si>
  <si>
    <t xml:space="preserve">		 II - PATRIMONIO VINCOLATO</t>
  </si>
  <si>
    <t xml:space="preserve">		 1) Fondi vincolati destinati da terzi</t>
  </si>
  <si>
    <t xml:space="preserve">			 2) Fondi vincolati per decisione degli organi istituzionali</t>
  </si>
  <si>
    <t xml:space="preserve">			 3) Riserve vincolate (per progetti specifici, obblighi di legge, o altro)</t>
  </si>
  <si>
    <t>TOTALE II - PATRIMONIO VINCOLATO</t>
  </si>
  <si>
    <t xml:space="preserve">		 III - PATRIMONIO NON VINCOLATO</t>
  </si>
  <si>
    <t xml:space="preserve">		 1) Risultato gestionale esercizio</t>
  </si>
  <si>
    <t xml:space="preserve">			 2) Risultati gestionali relativi ad esercizi precedenti</t>
  </si>
  <si>
    <t xml:space="preserve">			 3) Riserve statutarie</t>
  </si>
  <si>
    <t>TOTALE III - PATRIMONIO NON VINCOLATO</t>
  </si>
  <si>
    <t>TOTALE A) PATRIMONIO NETTO</t>
  </si>
  <si>
    <t>B)</t>
  </si>
  <si>
    <t>FONDI PER RISCHI E ONERI</t>
  </si>
  <si>
    <t>TRATTAMENTO DI FINE RAPPORTO DI LAVORO SUBORDINATO</t>
  </si>
  <si>
    <t>DEBITI (con separata indicazione, per ciascuna voce, degli importi esigibili oltre l'esercizio successivo)</t>
  </si>
  <si>
    <t xml:space="preserve">  1) Mutui e Debiti verso banche</t>
  </si>
  <si>
    <t xml:space="preserve">      di cui a lungo termine</t>
  </si>
  <si>
    <t xml:space="preserve">  2) Debiti verso MIUR e altre Amministrazioni centrali</t>
  </si>
  <si>
    <t xml:space="preserve">  3) Debiti verso Regione e Province Autonome</t>
  </si>
  <si>
    <t xml:space="preserve">  4) Debiti verso altre Amministrazioni locali</t>
  </si>
  <si>
    <t xml:space="preserve">  5) Debiti verso l'Unione Europea e il Resto del Mondo</t>
  </si>
  <si>
    <t xml:space="preserve">  6) Debiti verso Università</t>
  </si>
  <si>
    <t xml:space="preserve">  7) Debiti verso studenti</t>
  </si>
  <si>
    <t xml:space="preserve">  8) Acconti</t>
  </si>
  <si>
    <t xml:space="preserve">  9) Debiti verso fornitori</t>
  </si>
  <si>
    <t>10) Debiti verso dipendenti</t>
  </si>
  <si>
    <t>11) Debiti verso società o enti controllati</t>
  </si>
  <si>
    <t>12) Altri debiti</t>
  </si>
  <si>
    <t xml:space="preserve">	TOTALE D) DEBITI (con separata indicazione, per ciascuna voce, degli importi esigibili oltre l'esercizio successivo)</t>
  </si>
  <si>
    <t>E)</t>
  </si>
  <si>
    <t>RATEI E RISCONTI PASSIVI E CONTRIBUTI AGLI INVESTIMENTI</t>
  </si>
  <si>
    <t xml:space="preserve"> e1) Contributi agli investimenti</t>
  </si>
  <si>
    <t xml:space="preserve"> e2) Ratei e risconti passivi</t>
  </si>
  <si>
    <t xml:space="preserve">	TOTALE E) RATEI E RISCONTI PASSIVI E CONTRIBUTI AGLI INVESTIMENTI</t>
  </si>
  <si>
    <t>F)</t>
  </si>
  <si>
    <t>RISCONTI PASSIVI PER PROGETTI E RICERCHE IN CORSO</t>
  </si>
  <si>
    <t>f1) Risconti passivi per progetti e ricerche finanziate e co-finanziate  in corso</t>
  </si>
  <si>
    <t>TOTALE F) RISCONTI PASSIVI PER PROGETTI E RICERCHE IN CORSO</t>
  </si>
  <si>
    <t>TOTALE PASSIVO</t>
  </si>
  <si>
    <t>CONTI D'ORDINE DEL PASSIVO</t>
  </si>
  <si>
    <t xml:space="preserve">CONTO ECONOMICO  </t>
  </si>
  <si>
    <t>PROVENTI OPERATIVI</t>
  </si>
  <si>
    <t>I. PROVENTI PROPRI</t>
  </si>
  <si>
    <t>1) Proventi per la didattica</t>
  </si>
  <si>
    <t>2) Proventi da Ricerche commissionate e trasferimento tecnologico</t>
  </si>
  <si>
    <t>3) Proventi da Ricerche con finanziamenti competitivi</t>
  </si>
  <si>
    <t>TOTALE I. PROVENTI PROPRI</t>
  </si>
  <si>
    <t>II. CONTRIBUTI</t>
  </si>
  <si>
    <t>1) Contributi MIUR e altre Amministrazioni centrali</t>
  </si>
  <si>
    <t>2) Contributi Regioni e Province autonome</t>
  </si>
  <si>
    <t>3) Contributi altre Amministrazioni locali</t>
  </si>
  <si>
    <t>4) Contributi dall'Unione Europea e dal Resto del Mondo</t>
  </si>
  <si>
    <t>5) Contributi da Università</t>
  </si>
  <si>
    <t>6) Contributi da altri (pubblici)</t>
  </si>
  <si>
    <t>7) Contributi da altri (privati)</t>
  </si>
  <si>
    <t>TOTALE II. CONTRIBUTI</t>
  </si>
  <si>
    <t>III. PROVENTI PER ATTIVITA' ASSISTENZIALE</t>
  </si>
  <si>
    <t>IV. PROVENTI PER GESTIONE DIRETTA INTERVENTI PER IL DIRITTO ALLO STUDIO</t>
  </si>
  <si>
    <t>V. ALTRI PROVENTI E RICAVI DIVERSI</t>
  </si>
  <si>
    <t>VI. VARIAZIONE RIMANENZE</t>
  </si>
  <si>
    <t>VII. INCREMENTO DELLE IMMOBILIZZAZIONI PER LAVORI INTERNI</t>
  </si>
  <si>
    <t xml:space="preserve"> TOTALE PROVENTI (A)</t>
  </si>
  <si>
    <t>COSTI OPERATIVI</t>
  </si>
  <si>
    <t>VIII. COSTI DEL PERSONALE</t>
  </si>
  <si>
    <t>1) Costi del personale dedicato alla ricerca e alla didattica:</t>
  </si>
  <si>
    <t>a) docenti/ricercatori</t>
  </si>
  <si>
    <t>b) collaborazioni scientifiche (collaboratori, assegnisti, ecc..)</t>
  </si>
  <si>
    <t>c) docenti a contratto</t>
  </si>
  <si>
    <t>d) esperti linguistici</t>
  </si>
  <si>
    <t>e) altro personale dedicato alla didattica e alla ricerca</t>
  </si>
  <si>
    <t>TOTALE 1) Costi del personale dedicato alla ricerca e alla didattica</t>
  </si>
  <si>
    <t>2) Costi del personale dirigente e tecnico amministrativo</t>
  </si>
  <si>
    <t>TOTALE VIII. COSTI DEL PERSONALE</t>
  </si>
  <si>
    <t>IX. COSTI DELLA GESTIONE CORRENTE</t>
  </si>
  <si>
    <t xml:space="preserve"> 1) Costo per il sostegno agli studenti</t>
  </si>
  <si>
    <t xml:space="preserve"> 2) Costi per il diritto allo studio</t>
  </si>
  <si>
    <t xml:space="preserve"> 3) Costi per l'attività editoriale</t>
  </si>
  <si>
    <t xml:space="preserve"> 4) Trasferimenti a partner di progetti coordinati</t>
  </si>
  <si>
    <t xml:space="preserve"> 5) Acquisto materiale consumo per laboratori</t>
  </si>
  <si>
    <t xml:space="preserve"> 6) Variazione rimanenze di materiale di consumo per laboratori</t>
  </si>
  <si>
    <t xml:space="preserve"> 7) Acquisto di libri, periodici e materiale bibliografico</t>
  </si>
  <si>
    <t xml:space="preserve"> 8) Acquisto di servizi e collaborazioni tecnico gestionali</t>
  </si>
  <si>
    <t xml:space="preserve"> 9) Acquisto altri materiali</t>
  </si>
  <si>
    <t>10) Variazione delle rimanenze di materiali</t>
  </si>
  <si>
    <t>11) Costi per godimento beni di terzi</t>
  </si>
  <si>
    <t>12) Altri costi</t>
  </si>
  <si>
    <t>TOTALE IX. COSTI DELLA GESTIONE CORRENTE</t>
  </si>
  <si>
    <t>X. AMMORTAMENTI E SVALUTAZIONI</t>
  </si>
  <si>
    <t>1) Ammortamenti immobilizzazioni immateriali</t>
  </si>
  <si>
    <t>2) Ammortamenti immobilizzazioni materiali</t>
  </si>
  <si>
    <t>3) Svalutazioni immobilizzazioni</t>
  </si>
  <si>
    <t>4) Svalutazioni dei crediti compresi nell'attivo circolante e nelle disponibilità liquide</t>
  </si>
  <si>
    <t>TOTALE X. AMMORTAMENTI E SVALUTAZIONI</t>
  </si>
  <si>
    <t>XI. ACCANTONAMENTI PER RISCHI E ONERI</t>
  </si>
  <si>
    <t>XII. ONERI DIVERSI DI GESTIONE</t>
  </si>
  <si>
    <t xml:space="preserve"> TOTALE COSTI (B)</t>
  </si>
  <si>
    <t>DIFFERENZA TRA PROVENTI E COSTI OPERATIVI
 (A - B)</t>
  </si>
  <si>
    <t xml:space="preserve"> C)</t>
  </si>
  <si>
    <t>PROVENTI E ONERI FINANZIARI</t>
  </si>
  <si>
    <t>1) Proventi finanziari</t>
  </si>
  <si>
    <t>2) Interessi e altri oneri finanziari</t>
  </si>
  <si>
    <t>3) Utile e perdite su cambi</t>
  </si>
  <si>
    <t>TOTALE PROVENTI E ONERI FINANZIARI (C)</t>
  </si>
  <si>
    <t xml:space="preserve"> D)</t>
  </si>
  <si>
    <t>RETTIFICHE DI VALORE DI ATTIVITA' FINANZIARIE</t>
  </si>
  <si>
    <t>1) Rivalutazioni</t>
  </si>
  <si>
    <t>2) Svalutazioni</t>
  </si>
  <si>
    <t>TOTALE  RETTIFICHE DI VALORE DI ATTIVITA' FINANZIARIE (D)</t>
  </si>
  <si>
    <t xml:space="preserve"> E)</t>
  </si>
  <si>
    <t>PROVENTI E ONERI STRAORDINARI</t>
  </si>
  <si>
    <t>1) Proventi</t>
  </si>
  <si>
    <t>2) Oneri</t>
  </si>
  <si>
    <t>PROVENTI E ONERI STRAORDINARI (E)</t>
  </si>
  <si>
    <t>RISULTATO PRIMA DELLE IMPOSTE 
(A - B + C + D + E)</t>
  </si>
  <si>
    <t xml:space="preserve"> F)</t>
  </si>
  <si>
    <t>IMPOSTE SUL REDDITO DELL'ESERCIZIO CORRENTI, DIFFERITE, ANTICIPATE</t>
  </si>
  <si>
    <t>RISULTATO DELL'ESERCIZIO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</si>
</sst>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_ ;\-#,##0.00\ "/>
  </numFmts>
  <fonts count="24"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24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SansSerif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SansSerif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SansSerif"/>
    </font>
    <font>
      <b/>
      <sz val="10"/>
      <color theme="1"/>
      <name val="SansSerif"/>
    </font>
    <font>
      <b/>
      <sz val="11"/>
      <color theme="1"/>
      <name val="SansSerif"/>
    </font>
    <font>
      <sz val="14"/>
      <color theme="1"/>
      <name val="SansSerif"/>
    </font>
    <font>
      <b/>
      <sz val="14"/>
      <color theme="1"/>
      <name val="SansSerif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164" fontId="1" fillId="0" borderId="0" applyNumberFormat="0" applyFont="0" applyFill="0" applyBorder="0" applyAlignment="0" applyProtection="0"/>
  </cellStyleXfs>
  <cellXfs count="280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4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164" fontId="2" fillId="0" borderId="0" xfId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right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0" fontId="2" fillId="0" borderId="7" xfId="0" applyNumberFormat="1" applyFont="1" applyFill="1" applyBorder="1" applyAlignment="1" applyProtection="1">
      <alignment horizontal="right" vertical="center" wrapText="1"/>
    </xf>
    <xf numFmtId="4" fontId="2" fillId="0" borderId="8" xfId="0" applyNumberFormat="1" applyFont="1" applyFill="1" applyBorder="1" applyAlignment="1" applyProtection="1">
      <alignment horizontal="right" vertical="center" wrapText="1"/>
    </xf>
    <xf numFmtId="4" fontId="12" fillId="0" borderId="7" xfId="0" applyNumberFormat="1" applyFont="1" applyFill="1" applyBorder="1" applyAlignment="1" applyProtection="1">
      <alignment horizontal="right" vertical="center" wrapText="1"/>
    </xf>
    <xf numFmtId="4" fontId="12" fillId="0" borderId="8" xfId="0" applyNumberFormat="1" applyFont="1" applyFill="1" applyBorder="1" applyAlignment="1" applyProtection="1">
      <alignment horizontal="right" vertical="center" wrapText="1"/>
    </xf>
    <xf numFmtId="4" fontId="12" fillId="0" borderId="11" xfId="0" applyNumberFormat="1" applyFont="1" applyFill="1" applyBorder="1" applyAlignment="1" applyProtection="1">
      <alignment horizontal="right" vertical="center" wrapText="1"/>
    </xf>
    <xf numFmtId="4" fontId="12" fillId="0" borderId="12" xfId="0" applyNumberFormat="1" applyFont="1" applyFill="1" applyBorder="1" applyAlignment="1" applyProtection="1">
      <alignment horizontal="right" vertical="center" wrapText="1"/>
    </xf>
    <xf numFmtId="4" fontId="11" fillId="0" borderId="1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4" fontId="9" fillId="0" borderId="0" xfId="0" applyNumberFormat="1" applyFont="1" applyFill="1" applyBorder="1" applyAlignment="1" applyProtection="1">
      <alignment horizontal="right" vertical="center" wrapText="1"/>
    </xf>
    <xf numFmtId="0" fontId="12" fillId="0" borderId="4" xfId="0" applyNumberFormat="1" applyFont="1" applyFill="1" applyBorder="1" applyAlignment="1" applyProtection="1">
      <alignment horizontal="right" vertical="center" wrapText="1"/>
    </xf>
    <xf numFmtId="4" fontId="12" fillId="0" borderId="5" xfId="0" applyNumberFormat="1" applyFont="1" applyFill="1" applyBorder="1" applyAlignment="1" applyProtection="1">
      <alignment horizontal="right" vertical="center" wrapText="1"/>
    </xf>
    <xf numFmtId="0" fontId="12" fillId="0" borderId="7" xfId="0" applyNumberFormat="1" applyFont="1" applyFill="1" applyBorder="1" applyAlignment="1" applyProtection="1">
      <alignment horizontal="right" vertical="center" wrapText="1"/>
    </xf>
    <xf numFmtId="0" fontId="14" fillId="0" borderId="13" xfId="0" applyNumberFormat="1" applyFont="1" applyFill="1" applyBorder="1" applyAlignment="1" applyProtection="1">
      <alignment horizontal="left" vertical="center" wrapText="1"/>
    </xf>
    <xf numFmtId="4" fontId="11" fillId="0" borderId="0" xfId="0" applyNumberFormat="1" applyFont="1" applyFill="1" applyBorder="1" applyAlignment="1" applyProtection="1">
      <alignment horizontal="right" vertical="center" wrapText="1"/>
    </xf>
    <xf numFmtId="0" fontId="15" fillId="0" borderId="0" xfId="0" applyNumberFormat="1" applyFont="1" applyFill="1" applyBorder="1" applyAlignment="1" applyProtection="1">
      <alignment horizontal="left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0" fontId="16" fillId="2" borderId="0" xfId="0" applyNumberFormat="1" applyFont="1" applyFill="1" applyBorder="1" applyAlignment="1" applyProtection="1">
      <alignment horizontal="left" vertical="center" wrapText="1"/>
    </xf>
    <xf numFmtId="4" fontId="16" fillId="0" borderId="0" xfId="0" applyNumberFormat="1" applyFont="1" applyFill="1" applyBorder="1" applyAlignment="1" applyProtection="1">
      <alignment horizontal="right" vertical="center" wrapText="1"/>
    </xf>
    <xf numFmtId="0" fontId="6" fillId="0" borderId="0" xfId="0" applyNumberFormat="1" applyFont="1" applyFill="1" applyBorder="1" applyAlignment="1" applyProtection="1">
      <alignment horizontal="right" vertical="center" wrapText="1"/>
    </xf>
    <xf numFmtId="4" fontId="13" fillId="0" borderId="0" xfId="0" applyNumberFormat="1" applyFont="1" applyFill="1" applyBorder="1" applyAlignment="1" applyProtection="1">
      <alignment horizontal="right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18" fillId="0" borderId="7" xfId="0" applyNumberFormat="1" applyFont="1" applyFill="1" applyBorder="1" applyAlignment="1" applyProtection="1">
      <alignment horizontal="right" vertical="center" wrapText="1"/>
    </xf>
    <xf numFmtId="4" fontId="18" fillId="0" borderId="8" xfId="0" applyNumberFormat="1" applyFont="1" applyFill="1" applyBorder="1" applyAlignment="1" applyProtection="1">
      <alignment horizontal="right" vertical="center" wrapText="1"/>
    </xf>
    <xf numFmtId="4" fontId="12" fillId="0" borderId="8" xfId="0" quotePrefix="1" applyNumberFormat="1" applyFont="1" applyFill="1" applyBorder="1" applyAlignment="1" applyProtection="1">
      <alignment horizontal="right" vertical="center" wrapText="1"/>
    </xf>
    <xf numFmtId="4" fontId="18" fillId="0" borderId="11" xfId="0" applyNumberFormat="1" applyFont="1" applyFill="1" applyBorder="1" applyAlignment="1" applyProtection="1">
      <alignment horizontal="right" vertical="center" wrapText="1"/>
    </xf>
    <xf numFmtId="4" fontId="18" fillId="0" borderId="12" xfId="0" applyNumberFormat="1" applyFont="1" applyFill="1" applyBorder="1" applyAlignment="1" applyProtection="1">
      <alignment horizontal="right" vertical="center" wrapText="1"/>
    </xf>
    <xf numFmtId="0" fontId="13" fillId="2" borderId="0" xfId="0" applyNumberFormat="1" applyFont="1" applyFill="1" applyBorder="1" applyAlignment="1" applyProtection="1">
      <alignment horizontal="left" vertical="center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165" fontId="12" fillId="0" borderId="15" xfId="0" applyNumberFormat="1" applyFont="1" applyFill="1" applyBorder="1" applyAlignment="1" applyProtection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right" vertical="center" wrapText="1"/>
    </xf>
    <xf numFmtId="0" fontId="6" fillId="0" borderId="0" xfId="0" applyNumberFormat="1" applyFont="1" applyFill="1" applyBorder="1" applyAlignment="1">
      <alignment vertical="center" wrapText="1"/>
    </xf>
    <xf numFmtId="4" fontId="12" fillId="0" borderId="0" xfId="0" applyNumberFormat="1" applyFont="1" applyFill="1" applyBorder="1" applyAlignment="1" applyProtection="1">
      <alignment horizontal="right" vertical="center" wrapText="1"/>
    </xf>
    <xf numFmtId="4" fontId="11" fillId="0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 wrapText="1"/>
    </xf>
    <xf numFmtId="4" fontId="12" fillId="0" borderId="4" xfId="0" applyNumberFormat="1" applyFont="1" applyFill="1" applyBorder="1" applyAlignment="1" applyProtection="1">
      <alignment horizontal="right" vertical="center" wrapText="1"/>
    </xf>
    <xf numFmtId="165" fontId="12" fillId="0" borderId="7" xfId="0" applyNumberFormat="1" applyFont="1" applyFill="1" applyBorder="1" applyAlignment="1" applyProtection="1">
      <alignment horizontal="right" vertical="center" wrapText="1"/>
    </xf>
    <xf numFmtId="4" fontId="12" fillId="0" borderId="12" xfId="0" quotePrefix="1" applyNumberFormat="1" applyFont="1" applyFill="1" applyBorder="1" applyAlignment="1" applyProtection="1">
      <alignment horizontal="right" vertical="center" wrapText="1"/>
    </xf>
    <xf numFmtId="0" fontId="11" fillId="2" borderId="0" xfId="0" applyNumberFormat="1" applyFont="1" applyFill="1" applyBorder="1" applyAlignment="1" applyProtection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right" vertical="center" wrapText="1"/>
    </xf>
    <xf numFmtId="4" fontId="11" fillId="0" borderId="20" xfId="0" applyNumberFormat="1" applyFont="1" applyFill="1" applyBorder="1" applyAlignment="1">
      <alignment horizontal="center" vertical="center"/>
    </xf>
    <xf numFmtId="165" fontId="12" fillId="0" borderId="8" xfId="0" applyNumberFormat="1" applyFont="1" applyFill="1" applyBorder="1" applyAlignment="1" applyProtection="1">
      <alignment horizontal="right" vertical="center" wrapText="1"/>
    </xf>
    <xf numFmtId="4" fontId="12" fillId="0" borderId="24" xfId="0" applyNumberFormat="1" applyFont="1" applyFill="1" applyBorder="1" applyAlignment="1" applyProtection="1">
      <alignment horizontal="right" vertical="center" wrapText="1"/>
    </xf>
    <xf numFmtId="4" fontId="12" fillId="0" borderId="5" xfId="0" quotePrefix="1" applyNumberFormat="1" applyFont="1" applyFill="1" applyBorder="1" applyAlignment="1" applyProtection="1">
      <alignment horizontal="right" vertical="center" wrapText="1"/>
    </xf>
    <xf numFmtId="4" fontId="12" fillId="0" borderId="25" xfId="0" applyNumberFormat="1" applyFont="1" applyFill="1" applyBorder="1" applyAlignment="1" applyProtection="1">
      <alignment horizontal="right" vertical="center" wrapText="1"/>
    </xf>
    <xf numFmtId="4" fontId="13" fillId="0" borderId="0" xfId="0" applyNumberFormat="1" applyFont="1" applyFill="1" applyAlignment="1" applyProtection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12" fillId="0" borderId="4" xfId="0" applyNumberFormat="1" applyFont="1" applyFill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horizontal="left" vertical="center" wrapText="1"/>
    </xf>
    <xf numFmtId="0" fontId="12" fillId="0" borderId="7" xfId="0" applyNumberFormat="1" applyFont="1" applyFill="1" applyBorder="1" applyAlignment="1">
      <alignment horizontal="left" vertical="center" wrapText="1"/>
    </xf>
    <xf numFmtId="4" fontId="12" fillId="0" borderId="8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 applyProtection="1">
      <alignment horizontal="right" vertical="center" wrapText="1"/>
    </xf>
    <xf numFmtId="4" fontId="11" fillId="0" borderId="1" xfId="0" quotePrefix="1" applyNumberFormat="1" applyFont="1" applyFill="1" applyBorder="1" applyAlignment="1" applyProtection="1">
      <alignment horizontal="right" vertical="center" wrapText="1"/>
    </xf>
    <xf numFmtId="4" fontId="11" fillId="0" borderId="16" xfId="0" applyNumberFormat="1" applyFont="1" applyFill="1" applyBorder="1" applyAlignment="1" applyProtection="1">
      <alignment horizontal="right" vertical="center" wrapText="1"/>
    </xf>
    <xf numFmtId="4" fontId="11" fillId="0" borderId="4" xfId="0" applyNumberFormat="1" applyFont="1" applyFill="1" applyBorder="1" applyAlignment="1" applyProtection="1">
      <alignment horizontal="right" vertical="center" wrapText="1"/>
    </xf>
    <xf numFmtId="4" fontId="11" fillId="0" borderId="5" xfId="0" applyNumberFormat="1" applyFont="1" applyFill="1" applyBorder="1" applyAlignment="1" applyProtection="1">
      <alignment horizontal="right" vertical="center" wrapText="1"/>
    </xf>
    <xf numFmtId="4" fontId="11" fillId="0" borderId="7" xfId="0" applyNumberFormat="1" applyFont="1" applyFill="1" applyBorder="1" applyAlignment="1" applyProtection="1">
      <alignment horizontal="right" vertical="center" wrapText="1"/>
    </xf>
    <xf numFmtId="4" fontId="11" fillId="0" borderId="8" xfId="0" applyNumberFormat="1" applyFont="1" applyFill="1" applyBorder="1" applyAlignment="1" applyProtection="1">
      <alignment horizontal="right" vertical="center" wrapText="1"/>
    </xf>
    <xf numFmtId="4" fontId="11" fillId="0" borderId="26" xfId="0" applyNumberFormat="1" applyFont="1" applyFill="1" applyBorder="1" applyAlignment="1" applyProtection="1">
      <alignment horizontal="right"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4" fontId="12" fillId="0" borderId="27" xfId="0" applyNumberFormat="1" applyFont="1" applyFill="1" applyBorder="1" applyAlignment="1" applyProtection="1">
      <alignment horizontal="right" vertical="center" wrapText="1"/>
    </xf>
    <xf numFmtId="4" fontId="12" fillId="0" borderId="28" xfId="0" applyNumberFormat="1" applyFont="1" applyFill="1" applyBorder="1" applyAlignment="1" applyProtection="1">
      <alignment horizontal="right" vertical="center" wrapText="1"/>
    </xf>
    <xf numFmtId="4" fontId="12" fillId="0" borderId="29" xfId="0" applyNumberFormat="1" applyFont="1" applyFill="1" applyBorder="1" applyAlignment="1" applyProtection="1">
      <alignment horizontal="right" vertical="center" wrapText="1"/>
    </xf>
    <xf numFmtId="4" fontId="12" fillId="0" borderId="30" xfId="0" applyNumberFormat="1" applyFont="1" applyFill="1" applyBorder="1" applyAlignment="1" applyProtection="1">
      <alignment horizontal="right" vertical="center" wrapText="1"/>
    </xf>
    <xf numFmtId="4" fontId="12" fillId="0" borderId="6" xfId="0" applyNumberFormat="1" applyFont="1" applyFill="1" applyBorder="1" applyAlignment="1" applyProtection="1">
      <alignment horizontal="right" vertical="center" wrapText="1"/>
    </xf>
    <xf numFmtId="4" fontId="12" fillId="0" borderId="2" xfId="0" applyNumberFormat="1" applyFont="1" applyFill="1" applyBorder="1" applyAlignment="1" applyProtection="1">
      <alignment horizontal="right" vertical="center" wrapText="1"/>
    </xf>
    <xf numFmtId="4" fontId="12" fillId="0" borderId="9" xfId="0" applyNumberFormat="1" applyFont="1" applyFill="1" applyBorder="1" applyAlignment="1" applyProtection="1">
      <alignment horizontal="right" vertical="center" wrapText="1"/>
    </xf>
    <xf numFmtId="4" fontId="11" fillId="0" borderId="32" xfId="0" applyNumberFormat="1" applyFont="1" applyFill="1" applyBorder="1" applyAlignment="1" applyProtection="1">
      <alignment horizontal="righ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Border="1" applyAlignment="1">
      <alignment vertical="center" wrapText="1"/>
    </xf>
    <xf numFmtId="0" fontId="11" fillId="0" borderId="14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right" vertical="top" wrapText="1"/>
    </xf>
    <xf numFmtId="4" fontId="10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/>
    <xf numFmtId="0" fontId="11" fillId="0" borderId="0" xfId="0" applyNumberFormat="1" applyFont="1" applyFill="1" applyBorder="1" applyAlignment="1" applyProtection="1">
      <alignment horizontal="right" vertical="top" wrapText="1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2" fillId="0" borderId="6" xfId="0" applyNumberFormat="1" applyFont="1" applyFill="1" applyBorder="1" applyAlignment="1" applyProtection="1">
      <alignment horizontal="left" vertical="top" wrapText="1"/>
    </xf>
    <xf numFmtId="0" fontId="2" fillId="0" borderId="9" xfId="0" applyNumberFormat="1" applyFont="1" applyFill="1" applyBorder="1" applyAlignment="1" applyProtection="1">
      <alignment horizontal="left" vertical="top" wrapText="1"/>
    </xf>
    <xf numFmtId="0" fontId="12" fillId="0" borderId="13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 wrapText="1"/>
    </xf>
    <xf numFmtId="0" fontId="13" fillId="0" borderId="0" xfId="0" applyNumberFormat="1" applyFont="1" applyFill="1" applyBorder="1" applyAlignment="1">
      <alignment horizontal="left" wrapText="1"/>
    </xf>
    <xf numFmtId="4" fontId="9" fillId="0" borderId="0" xfId="0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>
      <alignment wrapText="1"/>
    </xf>
    <xf numFmtId="0" fontId="12" fillId="0" borderId="2" xfId="0" applyNumberFormat="1" applyFont="1" applyFill="1" applyBorder="1" applyAlignment="1" applyProtection="1">
      <alignment horizontal="left" vertical="top" wrapText="1"/>
    </xf>
    <xf numFmtId="0" fontId="12" fillId="0" borderId="6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0" fillId="0" borderId="0" xfId="0" applyNumberFormat="1" applyFont="1" applyFill="1" applyBorder="1" applyAlignment="1" applyProtection="1">
      <alignment horizontal="left" vertical="top" wrapText="1"/>
    </xf>
    <xf numFmtId="0" fontId="14" fillId="0" borderId="13" xfId="0" applyNumberFormat="1" applyFont="1" applyFill="1" applyBorder="1" applyAlignment="1" applyProtection="1">
      <alignment horizontal="left" vertical="top" wrapText="1"/>
    </xf>
    <xf numFmtId="0" fontId="1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/>
    <xf numFmtId="0" fontId="3" fillId="0" borderId="0" xfId="0" applyNumberFormat="1" applyFont="1" applyFill="1" applyBorder="1" applyAlignment="1" applyProtection="1">
      <alignment horizontal="right" wrapText="1"/>
    </xf>
    <xf numFmtId="0" fontId="11" fillId="0" borderId="0" xfId="0" applyNumberFormat="1" applyFont="1" applyFill="1" applyBorder="1" applyAlignment="1" applyProtection="1">
      <alignment horizontal="right" wrapText="1"/>
    </xf>
    <xf numFmtId="0" fontId="11" fillId="0" borderId="0" xfId="0" applyNumberFormat="1" applyFont="1" applyFill="1" applyBorder="1" applyAlignment="1" applyProtection="1">
      <alignment horizontal="left" wrapText="1"/>
    </xf>
    <xf numFmtId="0" fontId="14" fillId="0" borderId="2" xfId="0" applyNumberFormat="1" applyFont="1" applyFill="1" applyBorder="1" applyAlignment="1" applyProtection="1">
      <alignment horizontal="left" vertical="top" wrapText="1"/>
    </xf>
    <xf numFmtId="0" fontId="14" fillId="0" borderId="6" xfId="0" applyNumberFormat="1" applyFont="1" applyFill="1" applyBorder="1" applyAlignment="1" applyProtection="1">
      <alignment horizontal="left" vertical="top" wrapText="1"/>
    </xf>
    <xf numFmtId="0" fontId="15" fillId="0" borderId="0" xfId="0" applyNumberFormat="1" applyFont="1" applyFill="1" applyBorder="1" applyAlignment="1"/>
    <xf numFmtId="4" fontId="6" fillId="0" borderId="0" xfId="0" applyNumberFormat="1" applyFont="1" applyFill="1" applyBorder="1" applyAlignment="1"/>
    <xf numFmtId="0" fontId="14" fillId="0" borderId="9" xfId="0" applyNumberFormat="1" applyFont="1" applyFill="1" applyBorder="1" applyAlignment="1" applyProtection="1">
      <alignment horizontal="left" vertical="top" wrapText="1"/>
    </xf>
    <xf numFmtId="4" fontId="11" fillId="0" borderId="1" xfId="0" applyNumberFormat="1" applyFont="1" applyFill="1" applyBorder="1" applyAlignment="1" applyProtection="1">
      <alignment horizontal="right" wrapText="1"/>
    </xf>
    <xf numFmtId="0" fontId="20" fillId="0" borderId="0" xfId="0" applyNumberFormat="1" applyFont="1" applyFill="1" applyBorder="1" applyAlignment="1" applyProtection="1">
      <alignment horizontal="left" wrapText="1"/>
    </xf>
    <xf numFmtId="0" fontId="13" fillId="2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>
      <alignment horizontal="left" wrapText="1"/>
    </xf>
    <xf numFmtId="4" fontId="13" fillId="0" borderId="0" xfId="0" applyNumberFormat="1" applyFont="1" applyFill="1" applyBorder="1" applyAlignment="1" applyProtection="1">
      <alignment horizontal="right" wrapText="1"/>
    </xf>
    <xf numFmtId="0" fontId="21" fillId="0" borderId="0" xfId="0" applyNumberFormat="1" applyFont="1" applyFill="1" applyBorder="1" applyAlignment="1" applyProtection="1">
      <alignment horizontal="left" wrapText="1"/>
    </xf>
    <xf numFmtId="0" fontId="9" fillId="0" borderId="0" xfId="0" applyNumberFormat="1" applyFont="1" applyFill="1" applyBorder="1" applyAlignment="1">
      <alignment horizontal="left" wrapText="1"/>
    </xf>
    <xf numFmtId="4" fontId="6" fillId="0" borderId="0" xfId="0" applyNumberFormat="1" applyFont="1" applyFill="1" applyBorder="1" applyAlignment="1" applyProtection="1">
      <alignment horizontal="right" wrapText="1"/>
    </xf>
    <xf numFmtId="0" fontId="19" fillId="0" borderId="0" xfId="0" applyNumberFormat="1" applyFont="1" applyFill="1" applyBorder="1" applyAlignment="1" applyProtection="1">
      <alignment horizontal="left" wrapText="1"/>
    </xf>
    <xf numFmtId="0" fontId="11" fillId="0" borderId="0" xfId="0" applyNumberFormat="1" applyFont="1" applyFill="1" applyBorder="1" applyAlignment="1">
      <alignment horizontal="left" wrapText="1"/>
    </xf>
    <xf numFmtId="4" fontId="3" fillId="0" borderId="1" xfId="0" applyNumberFormat="1" applyFont="1" applyFill="1" applyBorder="1" applyAlignment="1" applyProtection="1">
      <alignment horizontal="right" wrapText="1"/>
    </xf>
    <xf numFmtId="4" fontId="22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>
      <alignment vertical="top" wrapText="1"/>
    </xf>
    <xf numFmtId="0" fontId="10" fillId="0" borderId="13" xfId="0" applyNumberFormat="1" applyFont="1" applyFill="1" applyBorder="1" applyAlignment="1" applyProtection="1">
      <alignment horizontal="left" vertical="top" wrapText="1"/>
    </xf>
    <xf numFmtId="4" fontId="12" fillId="0" borderId="1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 applyProtection="1">
      <alignment horizontal="right" wrapText="1"/>
    </xf>
    <xf numFmtId="0" fontId="3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>
      <alignment horizontal="left" wrapText="1"/>
    </xf>
    <xf numFmtId="0" fontId="12" fillId="0" borderId="0" xfId="0" applyNumberFormat="1" applyFont="1" applyFill="1" applyBorder="1" applyAlignment="1">
      <alignment horizontal="left" wrapText="1"/>
    </xf>
    <xf numFmtId="4" fontId="11" fillId="0" borderId="1" xfId="0" quotePrefix="1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/>
    <xf numFmtId="0" fontId="19" fillId="0" borderId="13" xfId="0" applyNumberFormat="1" applyFont="1" applyFill="1" applyBorder="1" applyAlignment="1" applyProtection="1">
      <alignment horizontal="left" vertical="top" wrapText="1"/>
    </xf>
    <xf numFmtId="0" fontId="21" fillId="0" borderId="0" xfId="0" applyNumberFormat="1" applyFont="1" applyFill="1" applyBorder="1" applyAlignment="1" applyProtection="1">
      <alignment horizontal="left" vertical="top" wrapText="1"/>
    </xf>
    <xf numFmtId="0" fontId="3" fillId="0" borderId="13" xfId="0" applyNumberFormat="1" applyFont="1" applyFill="1" applyBorder="1" applyAlignment="1" applyProtection="1">
      <alignment horizontal="righ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vertical="top" wrapText="1"/>
    </xf>
    <xf numFmtId="4" fontId="2" fillId="0" borderId="7" xfId="0" applyNumberFormat="1" applyFont="1" applyFill="1" applyBorder="1" applyAlignment="1" applyProtection="1">
      <alignment horizontal="right" vertical="center" wrapText="1"/>
    </xf>
    <xf numFmtId="0" fontId="6" fillId="0" borderId="0" xfId="0" applyNumberFormat="1" applyFont="1" applyFill="1" applyBorder="1" applyAlignment="1">
      <alignment wrapText="1"/>
    </xf>
    <xf numFmtId="0" fontId="11" fillId="0" borderId="9" xfId="0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>
      <alignment horizontal="right" wrapText="1"/>
    </xf>
    <xf numFmtId="0" fontId="2" fillId="0" borderId="0" xfId="0" applyNumberFormat="1" applyFont="1" applyFill="1" applyBorder="1" applyAlignment="1">
      <alignment horizontal="left" wrapText="1"/>
    </xf>
    <xf numFmtId="4" fontId="12" fillId="0" borderId="4" xfId="0" applyNumberFormat="1" applyFont="1" applyFill="1" applyBorder="1" applyAlignment="1" applyProtection="1">
      <alignment horizontal="right" wrapText="1"/>
    </xf>
    <xf numFmtId="4" fontId="12" fillId="0" borderId="20" xfId="0" applyNumberFormat="1" applyFont="1" applyFill="1" applyBorder="1" applyAlignment="1" applyProtection="1">
      <alignment horizontal="right" wrapText="1"/>
    </xf>
    <xf numFmtId="0" fontId="3" fillId="0" borderId="0" xfId="0" applyNumberFormat="1" applyFont="1" applyFill="1" applyBorder="1" applyAlignment="1">
      <alignment horizontal="left" wrapText="1"/>
    </xf>
    <xf numFmtId="4" fontId="11" fillId="0" borderId="26" xfId="0" applyNumberFormat="1" applyFont="1" applyFill="1" applyBorder="1" applyAlignment="1" applyProtection="1">
      <alignment horizontal="right" wrapText="1"/>
    </xf>
    <xf numFmtId="4" fontId="11" fillId="0" borderId="20" xfId="0" applyNumberFormat="1" applyFont="1" applyFill="1" applyBorder="1" applyAlignment="1" applyProtection="1">
      <alignment horizontal="right" wrapText="1"/>
    </xf>
    <xf numFmtId="4" fontId="14" fillId="0" borderId="0" xfId="0" applyNumberFormat="1" applyFont="1" applyFill="1" applyBorder="1" applyAlignment="1" applyProtection="1">
      <alignment horizontal="left" vertical="top" wrapText="1"/>
    </xf>
    <xf numFmtId="0" fontId="11" fillId="0" borderId="0" xfId="0" applyNumberFormat="1" applyFont="1" applyFill="1" applyBorder="1" applyAlignment="1" applyProtection="1">
      <alignment wrapText="1"/>
    </xf>
    <xf numFmtId="0" fontId="11" fillId="0" borderId="0" xfId="0" applyNumberFormat="1" applyFont="1" applyFill="1" applyBorder="1" applyAlignment="1">
      <alignment wrapText="1"/>
    </xf>
    <xf numFmtId="4" fontId="11" fillId="0" borderId="0" xfId="0" applyNumberFormat="1" applyFont="1" applyFill="1" applyBorder="1" applyAlignment="1" applyProtection="1">
      <alignment horizontal="right" wrapText="1"/>
    </xf>
    <xf numFmtId="4" fontId="3" fillId="0" borderId="20" xfId="0" applyNumberFormat="1" applyFont="1" applyFill="1" applyBorder="1" applyAlignment="1" applyProtection="1">
      <alignment horizontal="right" wrapText="1"/>
    </xf>
    <xf numFmtId="4" fontId="11" fillId="0" borderId="7" xfId="0" applyNumberFormat="1" applyFont="1" applyFill="1" applyBorder="1" applyAlignment="1" applyProtection="1">
      <alignment horizontal="right" wrapText="1"/>
    </xf>
    <xf numFmtId="4" fontId="11" fillId="0" borderId="8" xfId="0" applyNumberFormat="1" applyFont="1" applyFill="1" applyBorder="1" applyAlignment="1" applyProtection="1">
      <alignment horizontal="right" wrapText="1"/>
    </xf>
    <xf numFmtId="0" fontId="19" fillId="0" borderId="14" xfId="0" applyNumberFormat="1" applyFont="1" applyFill="1" applyBorder="1" applyAlignment="1" applyProtection="1">
      <alignment horizontal="left" wrapText="1"/>
    </xf>
    <xf numFmtId="0" fontId="11" fillId="0" borderId="14" xfId="0" applyNumberFormat="1" applyFont="1" applyFill="1" applyBorder="1" applyAlignment="1">
      <alignment horizontal="left" wrapText="1"/>
    </xf>
    <xf numFmtId="4" fontId="12" fillId="0" borderId="19" xfId="0" applyNumberFormat="1" applyFont="1" applyFill="1" applyBorder="1" applyAlignment="1" applyProtection="1">
      <alignment horizontal="right" wrapText="1"/>
    </xf>
    <xf numFmtId="0" fontId="11" fillId="0" borderId="2" xfId="0" applyNumberFormat="1" applyFont="1" applyFill="1" applyBorder="1" applyAlignment="1" applyProtection="1">
      <alignment horizontal="right" vertical="top" wrapText="1"/>
    </xf>
    <xf numFmtId="0" fontId="11" fillId="0" borderId="6" xfId="0" applyNumberFormat="1" applyFont="1" applyFill="1" applyBorder="1" applyAlignment="1" applyProtection="1">
      <alignment horizontal="right" vertical="top" wrapText="1"/>
    </xf>
    <xf numFmtId="0" fontId="6" fillId="0" borderId="0" xfId="0" applyNumberFormat="1" applyFont="1" applyFill="1" applyBorder="1" applyAlignment="1" applyProtection="1">
      <alignment wrapText="1"/>
    </xf>
    <xf numFmtId="4" fontId="12" fillId="0" borderId="29" xfId="0" applyNumberFormat="1" applyFont="1" applyFill="1" applyBorder="1" applyAlignment="1" applyProtection="1">
      <alignment horizontal="right" wrapText="1"/>
    </xf>
    <xf numFmtId="4" fontId="12" fillId="0" borderId="30" xfId="0" applyNumberFormat="1" applyFont="1" applyFill="1" applyBorder="1" applyAlignment="1" applyProtection="1">
      <alignment horizontal="right" wrapText="1"/>
    </xf>
    <xf numFmtId="4" fontId="12" fillId="0" borderId="31" xfId="0" applyNumberFormat="1" applyFont="1" applyFill="1" applyBorder="1" applyAlignment="1" applyProtection="1">
      <alignment horizontal="right" wrapText="1"/>
    </xf>
    <xf numFmtId="4" fontId="12" fillId="0" borderId="26" xfId="0" applyNumberFormat="1" applyFont="1" applyFill="1" applyBorder="1" applyAlignment="1" applyProtection="1">
      <alignment horizontal="right" wrapText="1"/>
    </xf>
    <xf numFmtId="0" fontId="22" fillId="0" borderId="13" xfId="0" applyNumberFormat="1" applyFont="1" applyFill="1" applyBorder="1" applyAlignment="1" applyProtection="1">
      <alignment horizontal="left" vertical="top" wrapText="1"/>
    </xf>
    <xf numFmtId="4" fontId="3" fillId="0" borderId="16" xfId="0" applyNumberFormat="1" applyFont="1" applyFill="1" applyBorder="1" applyAlignment="1" applyProtection="1">
      <alignment horizontal="right" wrapText="1"/>
    </xf>
    <xf numFmtId="4" fontId="3" fillId="0" borderId="0" xfId="0" applyNumberFormat="1" applyFont="1" applyFill="1" applyBorder="1" applyAlignment="1" applyProtection="1">
      <alignment horizontal="right" wrapText="1"/>
    </xf>
    <xf numFmtId="0" fontId="12" fillId="0" borderId="2" xfId="0" applyNumberFormat="1" applyFont="1" applyFill="1" applyBorder="1" applyAlignment="1"/>
    <xf numFmtId="0" fontId="12" fillId="0" borderId="6" xfId="0" applyNumberFormat="1" applyFont="1" applyFill="1" applyBorder="1" applyAlignment="1"/>
    <xf numFmtId="0" fontId="12" fillId="0" borderId="13" xfId="0" applyNumberFormat="1" applyFont="1" applyFill="1" applyBorder="1" applyAlignment="1"/>
    <xf numFmtId="4" fontId="11" fillId="0" borderId="1" xfId="0" applyNumberFormat="1" applyFont="1" applyFill="1" applyBorder="1" applyAlignment="1"/>
    <xf numFmtId="0" fontId="3" fillId="0" borderId="13" xfId="0" applyNumberFormat="1" applyFont="1" applyFill="1" applyBorder="1" applyAlignment="1" applyProtection="1">
      <alignment horizontal="right" wrapText="1"/>
    </xf>
    <xf numFmtId="0" fontId="3" fillId="0" borderId="13" xfId="0" applyNumberFormat="1" applyFont="1" applyFill="1" applyBorder="1" applyAlignment="1"/>
    <xf numFmtId="0" fontId="3" fillId="0" borderId="14" xfId="0" applyNumberFormat="1" applyFont="1" applyFill="1" applyBorder="1" applyAlignment="1"/>
    <xf numFmtId="0" fontId="5" fillId="0" borderId="0" xfId="0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>
      <alignment horizontal="left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12" fillId="0" borderId="10" xfId="0" applyNumberFormat="1" applyFont="1" applyFill="1" applyBorder="1" applyAlignment="1" applyProtection="1">
      <alignment vertical="center" wrapText="1"/>
    </xf>
    <xf numFmtId="0" fontId="12" fillId="0" borderId="10" xfId="0" applyNumberFormat="1" applyFont="1" applyFill="1" applyBorder="1" applyAlignment="1">
      <alignment vertical="center" wrapText="1"/>
    </xf>
    <xf numFmtId="0" fontId="11" fillId="0" borderId="14" xfId="0" applyNumberFormat="1" applyFont="1" applyFill="1" applyBorder="1" applyAlignment="1" applyProtection="1">
      <alignment horizontal="left" vertical="center" wrapText="1"/>
    </xf>
    <xf numFmtId="0" fontId="11" fillId="0" borderId="14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left" vertical="center" wrapText="1"/>
    </xf>
    <xf numFmtId="0" fontId="4" fillId="0" borderId="14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>
      <alignment horizontal="left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>
      <alignment vertical="top" wrapText="1"/>
    </xf>
    <xf numFmtId="0" fontId="12" fillId="0" borderId="13" xfId="0" applyNumberFormat="1" applyFont="1" applyFill="1" applyBorder="1" applyAlignment="1" applyProtection="1">
      <alignment vertical="center" wrapText="1"/>
    </xf>
    <xf numFmtId="0" fontId="12" fillId="0" borderId="16" xfId="0" applyNumberFormat="1" applyFont="1" applyFill="1" applyBorder="1" applyAlignment="1">
      <alignment vertical="center" wrapText="1"/>
    </xf>
    <xf numFmtId="0" fontId="17" fillId="0" borderId="10" xfId="0" applyNumberFormat="1" applyFont="1" applyFill="1" applyBorder="1" applyAlignment="1"/>
    <xf numFmtId="0" fontId="6" fillId="0" borderId="10" xfId="0" applyNumberFormat="1" applyFont="1" applyFill="1" applyBorder="1" applyAlignment="1"/>
    <xf numFmtId="0" fontId="19" fillId="0" borderId="13" xfId="0" applyNumberFormat="1" applyFont="1" applyFill="1" applyBorder="1" applyAlignment="1" applyProtection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left" wrapText="1"/>
    </xf>
    <xf numFmtId="0" fontId="11" fillId="0" borderId="3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12" fillId="0" borderId="14" xfId="0" applyNumberFormat="1" applyFont="1" applyFill="1" applyBorder="1" applyAlignment="1">
      <alignment horizontal="left" vertical="center" wrapText="1"/>
    </xf>
    <xf numFmtId="0" fontId="23" fillId="0" borderId="13" xfId="0" applyNumberFormat="1" applyFont="1" applyFill="1" applyBorder="1" applyAlignment="1" applyProtection="1">
      <alignment horizontal="left" wrapText="1"/>
    </xf>
    <xf numFmtId="0" fontId="6" fillId="0" borderId="14" xfId="0" applyNumberFormat="1" applyFont="1" applyFill="1" applyBorder="1" applyAlignment="1">
      <alignment horizontal="left" wrapText="1"/>
    </xf>
    <xf numFmtId="0" fontId="12" fillId="0" borderId="18" xfId="0" applyNumberFormat="1" applyFont="1" applyFill="1" applyBorder="1" applyAlignment="1" applyProtection="1">
      <alignment vertical="center" wrapText="1"/>
    </xf>
    <xf numFmtId="0" fontId="12" fillId="0" borderId="19" xfId="0" applyNumberFormat="1" applyFont="1" applyFill="1" applyBorder="1" applyAlignment="1">
      <alignment vertical="center" wrapText="1"/>
    </xf>
    <xf numFmtId="0" fontId="19" fillId="0" borderId="13" xfId="0" applyNumberFormat="1" applyFont="1" applyFill="1" applyBorder="1" applyAlignment="1" applyProtection="1">
      <alignment horizontal="left" wrapText="1"/>
    </xf>
    <xf numFmtId="0" fontId="12" fillId="0" borderId="14" xfId="0" applyNumberFormat="1" applyFont="1" applyFill="1" applyBorder="1" applyAlignment="1">
      <alignment horizontal="left" wrapText="1"/>
    </xf>
    <xf numFmtId="0" fontId="11" fillId="0" borderId="14" xfId="0" applyNumberFormat="1" applyFont="1" applyFill="1" applyBorder="1" applyAlignment="1" applyProtection="1">
      <alignment wrapText="1"/>
    </xf>
    <xf numFmtId="0" fontId="11" fillId="0" borderId="14" xfId="0" applyNumberFormat="1" applyFont="1" applyFill="1" applyBorder="1" applyAlignment="1">
      <alignment wrapText="1"/>
    </xf>
    <xf numFmtId="0" fontId="3" fillId="2" borderId="13" xfId="0" applyNumberFormat="1" applyFont="1" applyFill="1" applyBorder="1" applyAlignment="1" applyProtection="1">
      <alignment horizontal="left" wrapText="1"/>
    </xf>
    <xf numFmtId="0" fontId="3" fillId="0" borderId="14" xfId="0" applyNumberFormat="1" applyFont="1" applyFill="1" applyBorder="1" applyAlignment="1" applyProtection="1">
      <alignment horizontal="left" vertic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12" fillId="0" borderId="21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 applyProtection="1">
      <alignment horizontal="left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0" fontId="12" fillId="0" borderId="22" xfId="0" applyNumberFormat="1" applyFont="1" applyFill="1" applyBorder="1" applyAlignment="1">
      <alignment horizontal="left" vertical="center" wrapText="1"/>
    </xf>
    <xf numFmtId="0" fontId="12" fillId="0" borderId="23" xfId="0" applyNumberFormat="1" applyFont="1" applyFill="1" applyBorder="1" applyAlignment="1">
      <alignment horizontal="left" vertical="center" wrapText="1"/>
    </xf>
    <xf numFmtId="0" fontId="17" fillId="0" borderId="22" xfId="0" applyNumberFormat="1" applyFont="1" applyFill="1" applyBorder="1" applyAlignment="1">
      <alignment horizontal="left" vertical="center" wrapText="1"/>
    </xf>
    <xf numFmtId="0" fontId="12" fillId="0" borderId="14" xfId="0" applyNumberFormat="1" applyFont="1" applyFill="1" applyBorder="1" applyAlignment="1" applyProtection="1">
      <alignment horizontal="left" vertical="center" wrapText="1"/>
    </xf>
    <xf numFmtId="0" fontId="11" fillId="0" borderId="14" xfId="0" applyNumberFormat="1" applyFont="1" applyFill="1" applyBorder="1" applyAlignment="1" applyProtection="1">
      <alignment horizontal="left" wrapText="1"/>
    </xf>
    <xf numFmtId="0" fontId="3" fillId="0" borderId="13" xfId="0" applyNumberFormat="1" applyFont="1" applyFill="1" applyBorder="1" applyAlignment="1">
      <alignment horizontal="left" wrapText="1"/>
    </xf>
    <xf numFmtId="0" fontId="3" fillId="0" borderId="14" xfId="0" applyNumberFormat="1" applyFont="1" applyFill="1" applyBorder="1" applyAlignment="1">
      <alignment horizontal="left" wrapText="1"/>
    </xf>
    <xf numFmtId="0" fontId="11" fillId="2" borderId="14" xfId="0" applyNumberFormat="1" applyFont="1" applyFill="1" applyBorder="1" applyAlignment="1" applyProtection="1">
      <alignment horizontal="left" vertical="center" wrapText="1"/>
    </xf>
    <xf numFmtId="0" fontId="11" fillId="0" borderId="10" xfId="0" applyNumberFormat="1" applyFont="1" applyFill="1" applyBorder="1" applyAlignment="1" applyProtection="1">
      <alignment horizontal="left" wrapText="1"/>
    </xf>
    <xf numFmtId="0" fontId="12" fillId="0" borderId="10" xfId="0" applyNumberFormat="1" applyFont="1" applyFill="1" applyBorder="1" applyAlignment="1">
      <alignment horizontal="left" wrapText="1"/>
    </xf>
    <xf numFmtId="0" fontId="11" fillId="0" borderId="10" xfId="0" applyNumberFormat="1" applyFont="1" applyFill="1" applyBorder="1" applyAlignment="1">
      <alignment horizontal="left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>
      <alignment horizontal="left" vertical="center" wrapText="1"/>
    </xf>
    <xf numFmtId="0" fontId="11" fillId="0" borderId="14" xfId="0" applyNumberFormat="1" applyFont="1" applyFill="1" applyBorder="1" applyAlignment="1">
      <alignment horizontal="left" wrapText="1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left" wrapText="1"/>
    </xf>
    <xf numFmtId="0" fontId="11" fillId="0" borderId="0" xfId="0" applyNumberFormat="1" applyFont="1" applyFill="1" applyBorder="1" applyAlignment="1">
      <alignment horizontal="left" wrapText="1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0" fontId="19" fillId="0" borderId="10" xfId="0" applyNumberFormat="1" applyFont="1" applyFill="1" applyBorder="1" applyAlignment="1" applyProtection="1">
      <alignment horizontal="left" wrapText="1"/>
    </xf>
    <xf numFmtId="0" fontId="23" fillId="0" borderId="14" xfId="0" applyNumberFormat="1" applyFont="1" applyFill="1" applyBorder="1" applyAlignment="1" applyProtection="1">
      <alignment horizontal="left" wrapText="1"/>
    </xf>
    <xf numFmtId="0" fontId="19" fillId="0" borderId="14" xfId="0" applyNumberFormat="1" applyFont="1" applyFill="1" applyBorder="1" applyAlignment="1" applyProtection="1">
      <alignment horizontal="left" wrapText="1"/>
    </xf>
    <xf numFmtId="0" fontId="3" fillId="0" borderId="18" xfId="0" applyNumberFormat="1" applyFont="1" applyFill="1" applyBorder="1" applyAlignment="1">
      <alignment horizontal="left" wrapText="1"/>
    </xf>
    <xf numFmtId="0" fontId="3" fillId="0" borderId="14" xfId="0" applyNumberFormat="1" applyFont="1" applyFill="1" applyBorder="1" applyAlignment="1" applyProtection="1">
      <alignment horizontal="left" wrapText="1"/>
    </xf>
    <xf numFmtId="0" fontId="6" fillId="0" borderId="16" xfId="0" applyNumberFormat="1" applyFont="1" applyFill="1" applyBorder="1" applyAlignment="1">
      <alignment horizontal="left" wrapText="1"/>
    </xf>
    <xf numFmtId="0" fontId="11" fillId="0" borderId="16" xfId="0" applyNumberFormat="1" applyFont="1" applyFill="1" applyBorder="1" applyAlignment="1">
      <alignment horizontal="left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40</xdr:row>
      <xdr:rowOff>0</xdr:rowOff>
    </xdr:from>
    <xdr:to>
      <xdr:col>1</xdr:col>
      <xdr:colOff>904875</xdr:colOff>
      <xdr:row>45</xdr:row>
      <xdr:rowOff>85725</xdr:rowOff>
    </xdr:to>
    <xdr:pic>
      <xdr:nvPicPr>
        <xdr:cNvPr id="2" name="Immagine 1" descr="logo_def_blu-pc copia">
          <a:extLst>
            <a:ext uri="{FF2B5EF4-FFF2-40B4-BE49-F238E27FC236}">
              <a16:creationId xmlns:a16="http://schemas.microsoft.com/office/drawing/2014/main" id="{77EAF50B-E42D-4EB0-9ECE-F9324D68C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820150"/>
          <a:ext cx="125920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106</xdr:row>
      <xdr:rowOff>161925</xdr:rowOff>
    </xdr:from>
    <xdr:to>
      <xdr:col>1</xdr:col>
      <xdr:colOff>962025</xdr:colOff>
      <xdr:row>110</xdr:row>
      <xdr:rowOff>19050</xdr:rowOff>
    </xdr:to>
    <xdr:pic>
      <xdr:nvPicPr>
        <xdr:cNvPr id="3" name="Immagine 1" descr="logo_def_blu-pc copia">
          <a:extLst>
            <a:ext uri="{FF2B5EF4-FFF2-40B4-BE49-F238E27FC236}">
              <a16:creationId xmlns:a16="http://schemas.microsoft.com/office/drawing/2014/main" id="{6051747A-656B-49B0-B9A6-2DC40DE76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3913465"/>
          <a:ext cx="1259205" cy="862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193</xdr:row>
      <xdr:rowOff>152400</xdr:rowOff>
    </xdr:from>
    <xdr:to>
      <xdr:col>1</xdr:col>
      <xdr:colOff>1038225</xdr:colOff>
      <xdr:row>197</xdr:row>
      <xdr:rowOff>0</xdr:rowOff>
    </xdr:to>
    <xdr:pic>
      <xdr:nvPicPr>
        <xdr:cNvPr id="4" name="Immagine 1" descr="logo_def_blu-pc copia">
          <a:extLst>
            <a:ext uri="{FF2B5EF4-FFF2-40B4-BE49-F238E27FC236}">
              <a16:creationId xmlns:a16="http://schemas.microsoft.com/office/drawing/2014/main" id="{EDEE1800-6B02-4404-B819-7F72E3398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5008800"/>
          <a:ext cx="12541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238</xdr:row>
      <xdr:rowOff>104775</xdr:rowOff>
    </xdr:from>
    <xdr:to>
      <xdr:col>1</xdr:col>
      <xdr:colOff>990600</xdr:colOff>
      <xdr:row>244</xdr:row>
      <xdr:rowOff>57150</xdr:rowOff>
    </xdr:to>
    <xdr:pic>
      <xdr:nvPicPr>
        <xdr:cNvPr id="5" name="Immagine 1" descr="logo_def_blu-pc copia">
          <a:extLst>
            <a:ext uri="{FF2B5EF4-FFF2-40B4-BE49-F238E27FC236}">
              <a16:creationId xmlns:a16="http://schemas.microsoft.com/office/drawing/2014/main" id="{A3D01F94-F218-4682-889D-7D5532244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6500395"/>
          <a:ext cx="125920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148</xdr:row>
      <xdr:rowOff>0</xdr:rowOff>
    </xdr:from>
    <xdr:to>
      <xdr:col>1</xdr:col>
      <xdr:colOff>990600</xdr:colOff>
      <xdr:row>150</xdr:row>
      <xdr:rowOff>0</xdr:rowOff>
    </xdr:to>
    <xdr:pic>
      <xdr:nvPicPr>
        <xdr:cNvPr id="7" name="Immagine 1" descr="logo_def_blu-pc copia">
          <a:extLst>
            <a:ext uri="{FF2B5EF4-FFF2-40B4-BE49-F238E27FC236}">
              <a16:creationId xmlns:a16="http://schemas.microsoft.com/office/drawing/2014/main" id="{21024992-3170-48BD-8E38-1BE7395C3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2996505"/>
          <a:ext cx="1259205" cy="882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0</xdr:row>
      <xdr:rowOff>66675</xdr:rowOff>
    </xdr:from>
    <xdr:to>
      <xdr:col>1</xdr:col>
      <xdr:colOff>933450</xdr:colOff>
      <xdr:row>3</xdr:row>
      <xdr:rowOff>57150</xdr:rowOff>
    </xdr:to>
    <xdr:pic>
      <xdr:nvPicPr>
        <xdr:cNvPr id="8" name="Immagine 1" descr="logo_def_blu-pc copia">
          <a:extLst>
            <a:ext uri="{FF2B5EF4-FFF2-40B4-BE49-F238E27FC236}">
              <a16:creationId xmlns:a16="http://schemas.microsoft.com/office/drawing/2014/main" id="{B857EC6E-F828-444A-9EF3-ADDCEE4AD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66675"/>
          <a:ext cx="1259205" cy="85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117475</xdr:colOff>
      <xdr:row>80</xdr:row>
      <xdr:rowOff>73025</xdr:rowOff>
    </xdr:from>
    <xdr:to>
      <xdr:col>1</xdr:col>
      <xdr:colOff>927100</xdr:colOff>
      <xdr:row>86</xdr:row>
      <xdr:rowOff>82550</xdr:rowOff>
    </xdr:to>
    <xdr:pic>
      <xdr:nvPicPr>
        <xdr:cNvPr id="9" name="Immagine 8" descr="logo_def_blu-pc copia">
          <a:extLst>
            <a:ext uri="{FF2B5EF4-FFF2-40B4-BE49-F238E27FC236}">
              <a16:creationId xmlns:a16="http://schemas.microsoft.com/office/drawing/2014/main" id="{B895E819-BD2A-481C-BECC-AC0130B4D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5" y="17560925"/>
          <a:ext cx="12541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306</xdr:row>
      <xdr:rowOff>0</xdr:rowOff>
    </xdr:from>
    <xdr:to>
      <xdr:col>1</xdr:col>
      <xdr:colOff>1254125</xdr:colOff>
      <xdr:row>309</xdr:row>
      <xdr:rowOff>104775</xdr:rowOff>
    </xdr:to>
    <xdr:pic>
      <xdr:nvPicPr>
        <xdr:cNvPr id="11" name="Immagine 1" descr="logo_def_blu-pc copia">
          <a:extLst>
            <a:ext uri="{FF2B5EF4-FFF2-40B4-BE49-F238E27FC236}">
              <a16:creationId xmlns:a16="http://schemas.microsoft.com/office/drawing/2014/main" id="{48B12088-0EBA-48EE-ADCE-7CFCE9826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0" y="68326000"/>
          <a:ext cx="1254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68580</xdr:colOff>
      <xdr:row>180</xdr:row>
      <xdr:rowOff>114300</xdr:rowOff>
    </xdr:from>
    <xdr:to>
      <xdr:col>1</xdr:col>
      <xdr:colOff>701040</xdr:colOff>
      <xdr:row>182</xdr:row>
      <xdr:rowOff>302260</xdr:rowOff>
    </xdr:to>
    <xdr:pic>
      <xdr:nvPicPr>
        <xdr:cNvPr id="10" name="Immagine 1" descr="logo_def_blu-pc copia">
          <a:extLst>
            <a:ext uri="{FF2B5EF4-FFF2-40B4-BE49-F238E27FC236}">
              <a16:creationId xmlns:a16="http://schemas.microsoft.com/office/drawing/2014/main" id="{E143E934-0DC1-4433-A5EB-60399C129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0957500"/>
          <a:ext cx="1082040" cy="751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215900</xdr:colOff>
      <xdr:row>278</xdr:row>
      <xdr:rowOff>114299</xdr:rowOff>
    </xdr:from>
    <xdr:to>
      <xdr:col>1</xdr:col>
      <xdr:colOff>1025525</xdr:colOff>
      <xdr:row>284</xdr:row>
      <xdr:rowOff>25400</xdr:rowOff>
    </xdr:to>
    <xdr:pic>
      <xdr:nvPicPr>
        <xdr:cNvPr id="13" name="Immagine 1" descr="logo_def_blu-pc copia">
          <a:extLst>
            <a:ext uri="{FF2B5EF4-FFF2-40B4-BE49-F238E27FC236}">
              <a16:creationId xmlns:a16="http://schemas.microsoft.com/office/drawing/2014/main" id="{8651BEA8-BC4B-41BA-90E4-130B12969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64452499"/>
          <a:ext cx="1254125" cy="82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C1130-5E54-4EF4-9625-A4075E02D60B}">
  <dimension ref="A1:H342"/>
  <sheetViews>
    <sheetView tabSelected="1" topLeftCell="A172" zoomScaleNormal="100" workbookViewId="0">
      <selection activeCell="D10" sqref="D10"/>
    </sheetView>
  </sheetViews>
  <sheetFormatPr defaultColWidth="8.88671875" defaultRowHeight="19.95" customHeight="1"/>
  <cols>
    <col min="1" max="1" width="6.5546875" style="108" customWidth="1"/>
    <col min="2" max="2" width="20.6640625" style="108" customWidth="1"/>
    <col min="3" max="3" width="43.88671875" style="108" customWidth="1"/>
    <col min="4" max="5" width="32.33203125" style="108" customWidth="1"/>
    <col min="6" max="6" width="22.6640625" style="134" customWidth="1"/>
    <col min="7" max="7" width="13.44140625" style="108" bestFit="1" customWidth="1"/>
    <col min="8" max="8" width="12.6640625" style="108" bestFit="1" customWidth="1"/>
    <col min="9" max="16384" width="8.88671875" style="108"/>
  </cols>
  <sheetData>
    <row r="1" spans="1:6" s="1" customFormat="1" ht="19.95" customHeight="1">
      <c r="C1" s="2"/>
      <c r="D1" s="3"/>
      <c r="E1" s="3"/>
      <c r="F1" s="4"/>
    </row>
    <row r="2" spans="1:6" s="6" customFormat="1" ht="22.95" customHeight="1">
      <c r="A2" s="5"/>
      <c r="B2" s="5"/>
      <c r="F2" s="7"/>
    </row>
    <row r="3" spans="1:6" s="1" customFormat="1" ht="25.95" customHeight="1">
      <c r="C3" s="202" t="s">
        <v>0</v>
      </c>
      <c r="D3" s="203"/>
      <c r="E3" s="8"/>
      <c r="F3" s="4"/>
    </row>
    <row r="4" spans="1:6" s="1" customFormat="1" ht="13.8">
      <c r="F4" s="4"/>
    </row>
    <row r="5" spans="1:6" s="1" customFormat="1" ht="13.8">
      <c r="C5" s="2"/>
      <c r="D5" s="9"/>
      <c r="E5" s="9"/>
      <c r="F5" s="4"/>
    </row>
    <row r="6" spans="1:6" s="1" customFormat="1" ht="7.2" customHeight="1">
      <c r="A6" s="89"/>
      <c r="B6" s="89"/>
      <c r="C6" s="89"/>
      <c r="D6" s="89"/>
      <c r="E6" s="89"/>
      <c r="F6" s="4"/>
    </row>
    <row r="7" spans="1:6" s="1" customFormat="1" ht="7.2" customHeight="1">
      <c r="A7" s="89"/>
      <c r="B7" s="89"/>
      <c r="C7" s="89"/>
      <c r="D7" s="89"/>
      <c r="E7" s="89"/>
      <c r="F7" s="4"/>
    </row>
    <row r="8" spans="1:6" s="1" customFormat="1" ht="22.8">
      <c r="A8" s="204" t="s">
        <v>1</v>
      </c>
      <c r="B8" s="205"/>
      <c r="C8" s="205"/>
      <c r="D8" s="90"/>
      <c r="E8" s="90"/>
      <c r="F8" s="4"/>
    </row>
    <row r="9" spans="1:6" s="1" customFormat="1" ht="15" customHeight="1">
      <c r="A9" s="89"/>
      <c r="B9" s="89"/>
      <c r="C9" s="89"/>
      <c r="D9" s="89"/>
      <c r="E9" s="89"/>
      <c r="F9" s="4"/>
    </row>
    <row r="10" spans="1:6" s="1" customFormat="1" ht="28.95" customHeight="1">
      <c r="A10" s="206" t="s">
        <v>2</v>
      </c>
      <c r="B10" s="203"/>
      <c r="C10" s="10"/>
      <c r="F10" s="4"/>
    </row>
    <row r="11" spans="1:6" s="1" customFormat="1" ht="12" customHeight="1">
      <c r="A11" s="91"/>
      <c r="B11" s="88"/>
      <c r="C11" s="10"/>
      <c r="D11" s="11"/>
      <c r="E11" s="11"/>
      <c r="F11" s="4"/>
    </row>
    <row r="12" spans="1:6" ht="18.600000000000001" customHeight="1" thickBot="1">
      <c r="A12" s="106" t="s">
        <v>3</v>
      </c>
      <c r="B12" s="207" t="s">
        <v>4</v>
      </c>
      <c r="C12" s="208"/>
      <c r="D12" s="13" t="s">
        <v>5</v>
      </c>
      <c r="E12" s="13" t="s">
        <v>5</v>
      </c>
      <c r="F12" s="107"/>
    </row>
    <row r="13" spans="1:6" ht="17.25" customHeight="1" thickBot="1">
      <c r="A13" s="109"/>
      <c r="B13" s="110"/>
      <c r="C13" s="14"/>
      <c r="D13" s="15">
        <v>2022</v>
      </c>
      <c r="E13" s="15">
        <v>2021</v>
      </c>
      <c r="F13" s="16" t="s">
        <v>6</v>
      </c>
    </row>
    <row r="14" spans="1:6" ht="18.600000000000001" customHeight="1">
      <c r="A14" s="111"/>
      <c r="B14" s="98" t="s">
        <v>7</v>
      </c>
      <c r="C14" s="17"/>
      <c r="D14" s="18" t="s">
        <v>5</v>
      </c>
      <c r="E14" s="18" t="s">
        <v>5</v>
      </c>
      <c r="F14" s="19"/>
    </row>
    <row r="15" spans="1:6" ht="9" customHeight="1">
      <c r="A15" s="112"/>
      <c r="B15" s="103"/>
      <c r="C15" s="14"/>
      <c r="D15" s="20"/>
      <c r="E15" s="20"/>
      <c r="F15" s="21"/>
    </row>
    <row r="16" spans="1:6" ht="19.95" customHeight="1">
      <c r="A16" s="112"/>
      <c r="B16" s="209" t="s">
        <v>8</v>
      </c>
      <c r="C16" s="210"/>
      <c r="D16" s="22">
        <v>0</v>
      </c>
      <c r="E16" s="22">
        <v>0</v>
      </c>
      <c r="F16" s="23">
        <f>D16-E16</f>
        <v>0</v>
      </c>
    </row>
    <row r="17" spans="1:6" ht="34.5" customHeight="1">
      <c r="A17" s="112"/>
      <c r="B17" s="209" t="s">
        <v>9</v>
      </c>
      <c r="C17" s="210"/>
      <c r="D17" s="22">
        <v>5316.2</v>
      </c>
      <c r="E17" s="22">
        <v>6629.17</v>
      </c>
      <c r="F17" s="23">
        <f>+D17-E17</f>
        <v>-1312.9700000000003</v>
      </c>
    </row>
    <row r="18" spans="1:6" ht="15.75" customHeight="1">
      <c r="A18" s="112"/>
      <c r="B18" s="209" t="s">
        <v>10</v>
      </c>
      <c r="C18" s="210"/>
      <c r="D18" s="22">
        <v>38411.58</v>
      </c>
      <c r="E18" s="22">
        <v>32103.19</v>
      </c>
      <c r="F18" s="23">
        <f>+D18-E18</f>
        <v>6308.3900000000031</v>
      </c>
    </row>
    <row r="19" spans="1:6" ht="15">
      <c r="A19" s="112"/>
      <c r="B19" s="209" t="s">
        <v>11</v>
      </c>
      <c r="C19" s="210"/>
      <c r="D19" s="22">
        <v>422510.4</v>
      </c>
      <c r="E19" s="22">
        <v>582317.49</v>
      </c>
      <c r="F19" s="23">
        <f>+D19-E19</f>
        <v>-159807.08999999997</v>
      </c>
    </row>
    <row r="20" spans="1:6" ht="21.75" customHeight="1" thickBot="1">
      <c r="A20" s="113"/>
      <c r="B20" s="212" t="s">
        <v>12</v>
      </c>
      <c r="C20" s="213"/>
      <c r="D20" s="24">
        <v>21183042.34</v>
      </c>
      <c r="E20" s="24">
        <v>15913933.26</v>
      </c>
      <c r="F20" s="25">
        <f>+D20-E20</f>
        <v>5269109.08</v>
      </c>
    </row>
    <row r="21" spans="1:6" ht="19.95" customHeight="1" thickBot="1">
      <c r="A21" s="114"/>
      <c r="B21" s="214" t="s">
        <v>13</v>
      </c>
      <c r="C21" s="215"/>
      <c r="D21" s="26">
        <f>+D20+D19+D18+D17+D16</f>
        <v>21649280.519999996</v>
      </c>
      <c r="E21" s="26">
        <f>+E20+E19+E18+E17+E16</f>
        <v>16534983.109999999</v>
      </c>
      <c r="F21" s="26">
        <f>+D21-E21</f>
        <v>5114297.4099999964</v>
      </c>
    </row>
    <row r="22" spans="1:6" ht="12" customHeight="1">
      <c r="A22" s="115"/>
      <c r="B22" s="116"/>
      <c r="C22" s="117"/>
      <c r="D22" s="118"/>
      <c r="E22" s="118"/>
      <c r="F22" s="107"/>
    </row>
    <row r="23" spans="1:6" ht="12" customHeight="1" thickBot="1">
      <c r="A23" s="115"/>
      <c r="B23" s="119"/>
      <c r="C23" s="120"/>
      <c r="D23" s="118"/>
      <c r="E23" s="118"/>
      <c r="F23" s="107"/>
    </row>
    <row r="24" spans="1:6" ht="19.95" customHeight="1">
      <c r="A24" s="121"/>
      <c r="B24" s="98" t="s">
        <v>14</v>
      </c>
      <c r="C24" s="101"/>
      <c r="D24" s="29" t="s">
        <v>5</v>
      </c>
      <c r="E24" s="29" t="s">
        <v>5</v>
      </c>
      <c r="F24" s="30"/>
    </row>
    <row r="25" spans="1:6" ht="9" customHeight="1">
      <c r="A25" s="122"/>
      <c r="B25" s="103"/>
      <c r="C25" s="99"/>
      <c r="D25" s="31"/>
      <c r="E25" s="31"/>
      <c r="F25" s="23"/>
    </row>
    <row r="26" spans="1:6" ht="19.95" customHeight="1">
      <c r="A26" s="122"/>
      <c r="B26" s="209" t="s">
        <v>15</v>
      </c>
      <c r="C26" s="210"/>
      <c r="D26" s="22">
        <v>207388689.27000001</v>
      </c>
      <c r="E26" s="22">
        <v>207987427.78</v>
      </c>
      <c r="F26" s="23">
        <f t="shared" ref="F26:F33" si="0">+D26-E26</f>
        <v>-598738.50999999046</v>
      </c>
    </row>
    <row r="27" spans="1:6" ht="19.95" customHeight="1">
      <c r="A27" s="122"/>
      <c r="B27" s="209" t="s">
        <v>16</v>
      </c>
      <c r="C27" s="210"/>
      <c r="D27" s="22">
        <v>4456469.7699999996</v>
      </c>
      <c r="E27" s="22">
        <v>3895686.5</v>
      </c>
      <c r="F27" s="23">
        <f t="shared" si="0"/>
        <v>560783.26999999955</v>
      </c>
    </row>
    <row r="28" spans="1:6" ht="19.95" customHeight="1">
      <c r="A28" s="122"/>
      <c r="B28" s="209" t="s">
        <v>17</v>
      </c>
      <c r="C28" s="210"/>
      <c r="D28" s="22">
        <v>953475.04</v>
      </c>
      <c r="E28" s="22">
        <v>853334.86</v>
      </c>
      <c r="F28" s="23">
        <f t="shared" si="0"/>
        <v>100140.18000000005</v>
      </c>
    </row>
    <row r="29" spans="1:6" ht="15">
      <c r="A29" s="122"/>
      <c r="B29" s="209" t="s">
        <v>18</v>
      </c>
      <c r="C29" s="210"/>
      <c r="D29" s="22">
        <v>3944542.84</v>
      </c>
      <c r="E29" s="22">
        <v>3944542.84</v>
      </c>
      <c r="F29" s="23">
        <f t="shared" si="0"/>
        <v>0</v>
      </c>
    </row>
    <row r="30" spans="1:6" ht="19.95" customHeight="1">
      <c r="A30" s="122"/>
      <c r="B30" s="209" t="s">
        <v>19</v>
      </c>
      <c r="C30" s="210"/>
      <c r="D30" s="22">
        <v>2772929.16</v>
      </c>
      <c r="E30" s="22">
        <v>2545830.31</v>
      </c>
      <c r="F30" s="23">
        <f t="shared" si="0"/>
        <v>227098.85000000009</v>
      </c>
    </row>
    <row r="31" spans="1:6" ht="19.95" customHeight="1">
      <c r="A31" s="122"/>
      <c r="B31" s="209" t="s">
        <v>20</v>
      </c>
      <c r="C31" s="210"/>
      <c r="D31" s="22">
        <v>26471795.460000001</v>
      </c>
      <c r="E31" s="22">
        <v>23553439.190000001</v>
      </c>
      <c r="F31" s="23">
        <f t="shared" si="0"/>
        <v>2918356.2699999996</v>
      </c>
    </row>
    <row r="32" spans="1:6" ht="19.95" customHeight="1" thickBot="1">
      <c r="A32" s="123"/>
      <c r="B32" s="212" t="s">
        <v>21</v>
      </c>
      <c r="C32" s="213" t="s">
        <v>22</v>
      </c>
      <c r="D32" s="24">
        <v>1924963.05</v>
      </c>
      <c r="E32" s="24">
        <v>1611690.17</v>
      </c>
      <c r="F32" s="25">
        <f t="shared" si="0"/>
        <v>313272.88000000012</v>
      </c>
    </row>
    <row r="33" spans="1:6" ht="19.95" customHeight="1" thickBot="1">
      <c r="A33" s="114"/>
      <c r="B33" s="214" t="s">
        <v>23</v>
      </c>
      <c r="C33" s="215"/>
      <c r="D33" s="26">
        <f>+D26+D27+D28+D29+D30+D31+D32</f>
        <v>247912864.59000003</v>
      </c>
      <c r="E33" s="26">
        <f>+E26+E27+E28+E29+E30+E31+E32</f>
        <v>244391951.65000001</v>
      </c>
      <c r="F33" s="26">
        <f t="shared" si="0"/>
        <v>3520912.9400000274</v>
      </c>
    </row>
    <row r="34" spans="1:6" ht="12" customHeight="1">
      <c r="A34" s="115"/>
      <c r="B34" s="116"/>
      <c r="C34" s="117"/>
      <c r="D34" s="118"/>
      <c r="E34" s="118"/>
      <c r="F34" s="107"/>
    </row>
    <row r="35" spans="1:6" ht="12" customHeight="1" thickBot="1">
      <c r="A35" s="124"/>
      <c r="B35" s="119"/>
      <c r="C35" s="120"/>
      <c r="D35" s="118"/>
      <c r="E35" s="118"/>
      <c r="F35" s="107"/>
    </row>
    <row r="36" spans="1:6" ht="19.95" customHeight="1" thickBot="1">
      <c r="A36" s="125"/>
      <c r="B36" s="96" t="s">
        <v>24</v>
      </c>
      <c r="C36" s="102"/>
      <c r="D36" s="26">
        <v>3560555</v>
      </c>
      <c r="E36" s="26">
        <v>3582555</v>
      </c>
      <c r="F36" s="26">
        <f>D36-E36</f>
        <v>-22000</v>
      </c>
    </row>
    <row r="37" spans="1:6" ht="12" customHeight="1">
      <c r="A37" s="126"/>
      <c r="B37" s="103"/>
      <c r="C37" s="99"/>
      <c r="D37" s="33"/>
      <c r="E37" s="33"/>
      <c r="F37" s="107"/>
    </row>
    <row r="38" spans="1:6" ht="12" customHeight="1" thickBot="1">
      <c r="A38" s="124"/>
      <c r="B38" s="27"/>
      <c r="C38" s="34"/>
      <c r="D38" s="28"/>
      <c r="E38" s="28"/>
      <c r="F38" s="107"/>
    </row>
    <row r="39" spans="1:6" s="127" customFormat="1" ht="19.95" customHeight="1" thickBot="1">
      <c r="A39" s="216" t="s">
        <v>25</v>
      </c>
      <c r="B39" s="217"/>
      <c r="C39" s="217"/>
      <c r="D39" s="35">
        <f>+D36+D33+D21</f>
        <v>273122700.11000001</v>
      </c>
      <c r="E39" s="35">
        <f>+E36+E33+E21</f>
        <v>264509489.75999999</v>
      </c>
      <c r="F39" s="35">
        <f>D39-E39</f>
        <v>8613210.3500000238</v>
      </c>
    </row>
    <row r="40" spans="1:6" ht="12" customHeight="1">
      <c r="A40" s="124"/>
      <c r="B40" s="124"/>
      <c r="C40" s="36"/>
      <c r="D40" s="37"/>
      <c r="E40" s="37"/>
      <c r="F40" s="107"/>
    </row>
    <row r="41" spans="1:6" ht="12" customHeight="1">
      <c r="A41" s="124"/>
      <c r="B41" s="124"/>
      <c r="C41" s="36"/>
      <c r="D41" s="37"/>
      <c r="E41" s="37"/>
      <c r="F41" s="107"/>
    </row>
    <row r="42" spans="1:6" ht="12" customHeight="1">
      <c r="A42" s="124"/>
      <c r="B42" s="124"/>
      <c r="C42" s="36"/>
      <c r="D42" s="37"/>
      <c r="E42" s="37"/>
      <c r="F42" s="107"/>
    </row>
    <row r="43" spans="1:6" ht="12" customHeight="1">
      <c r="A43" s="124"/>
      <c r="B43" s="124"/>
      <c r="C43" s="36"/>
      <c r="D43" s="37"/>
      <c r="E43" s="37"/>
      <c r="F43" s="107"/>
    </row>
    <row r="44" spans="1:6" ht="12" customHeight="1">
      <c r="A44" s="124"/>
      <c r="B44" s="124"/>
      <c r="C44" s="36"/>
      <c r="D44" s="37"/>
      <c r="E44" s="37"/>
      <c r="F44" s="107"/>
    </row>
    <row r="45" spans="1:6" ht="12" customHeight="1">
      <c r="A45" s="124"/>
      <c r="B45" s="124"/>
      <c r="C45" s="36"/>
      <c r="D45" s="37"/>
      <c r="E45" s="37"/>
      <c r="F45" s="107"/>
    </row>
    <row r="46" spans="1:6" ht="12" customHeight="1">
      <c r="A46" s="124"/>
      <c r="B46" s="124"/>
      <c r="C46" s="36"/>
      <c r="D46" s="37"/>
      <c r="E46" s="37"/>
      <c r="F46" s="107"/>
    </row>
    <row r="47" spans="1:6" ht="12" customHeight="1">
      <c r="A47" s="124"/>
      <c r="B47" s="124"/>
      <c r="C47" s="36"/>
      <c r="D47" s="37"/>
      <c r="E47" s="37"/>
      <c r="F47" s="107"/>
    </row>
    <row r="48" spans="1:6" ht="21" customHeight="1" thickBot="1">
      <c r="A48" s="128" t="s">
        <v>26</v>
      </c>
      <c r="B48" s="218" t="s">
        <v>27</v>
      </c>
      <c r="C48" s="219"/>
      <c r="D48" s="38" t="s">
        <v>5</v>
      </c>
      <c r="E48" s="38" t="s">
        <v>5</v>
      </c>
      <c r="F48" s="107"/>
    </row>
    <row r="49" spans="1:7" ht="15.75" customHeight="1" thickBot="1">
      <c r="A49" s="129"/>
      <c r="B49" s="130"/>
      <c r="C49" s="34"/>
      <c r="D49" s="15">
        <v>2022</v>
      </c>
      <c r="E49" s="15">
        <v>2021</v>
      </c>
      <c r="F49" s="16" t="s">
        <v>6</v>
      </c>
    </row>
    <row r="50" spans="1:7" ht="19.95" customHeight="1" thickBot="1">
      <c r="A50" s="125"/>
      <c r="B50" s="96" t="s">
        <v>28</v>
      </c>
      <c r="C50" s="102"/>
      <c r="D50" s="26">
        <v>0</v>
      </c>
      <c r="E50" s="26">
        <v>0</v>
      </c>
      <c r="F50" s="26">
        <f>D50-E50</f>
        <v>0</v>
      </c>
    </row>
    <row r="51" spans="1:7" ht="12" customHeight="1">
      <c r="A51" s="124"/>
      <c r="B51" s="27"/>
      <c r="C51" s="34"/>
      <c r="D51" s="39"/>
      <c r="E51" s="39"/>
      <c r="F51" s="107"/>
    </row>
    <row r="52" spans="1:7" ht="12" customHeight="1" thickBot="1">
      <c r="A52" s="124"/>
      <c r="B52" s="27"/>
      <c r="C52" s="34"/>
      <c r="D52" s="40"/>
      <c r="E52" s="40"/>
      <c r="F52" s="107"/>
    </row>
    <row r="53" spans="1:7" ht="31.2" customHeight="1">
      <c r="A53" s="131"/>
      <c r="B53" s="220" t="s">
        <v>29</v>
      </c>
      <c r="C53" s="221"/>
      <c r="D53" s="29" t="s">
        <v>5</v>
      </c>
      <c r="E53" s="29" t="s">
        <v>5</v>
      </c>
      <c r="F53" s="30"/>
    </row>
    <row r="54" spans="1:7" ht="9" customHeight="1">
      <c r="A54" s="132"/>
      <c r="B54" s="103"/>
      <c r="C54" s="100"/>
      <c r="D54" s="31"/>
      <c r="E54" s="31"/>
      <c r="F54" s="23"/>
    </row>
    <row r="55" spans="1:7" ht="19.95" customHeight="1">
      <c r="A55" s="132"/>
      <c r="B55" s="222" t="s">
        <v>30</v>
      </c>
      <c r="C55" s="223"/>
      <c r="D55" s="22">
        <v>64340473.759999998</v>
      </c>
      <c r="E55" s="22">
        <v>34224283.180000007</v>
      </c>
      <c r="F55" s="23">
        <f>+D55-E55</f>
        <v>30116190.579999991</v>
      </c>
    </row>
    <row r="56" spans="1:7" ht="19.95" customHeight="1">
      <c r="A56" s="132"/>
      <c r="B56" s="224" t="s">
        <v>31</v>
      </c>
      <c r="C56" s="225"/>
      <c r="D56" s="41">
        <v>6813654.1200000001</v>
      </c>
      <c r="E56" s="41">
        <v>6813654.1200000001</v>
      </c>
      <c r="F56" s="42">
        <f t="shared" ref="F56:F67" si="1">+D56-E56</f>
        <v>0</v>
      </c>
      <c r="G56" s="133"/>
    </row>
    <row r="57" spans="1:7" ht="19.95" customHeight="1">
      <c r="A57" s="132"/>
      <c r="B57" s="224" t="s">
        <v>32</v>
      </c>
      <c r="C57" s="225"/>
      <c r="D57" s="41">
        <f>D55-D56</f>
        <v>57526819.640000001</v>
      </c>
      <c r="E57" s="41">
        <v>27410629.060000006</v>
      </c>
      <c r="F57" s="42">
        <f t="shared" si="1"/>
        <v>30116190.579999994</v>
      </c>
      <c r="G57" s="134"/>
    </row>
    <row r="58" spans="1:7" ht="19.95" customHeight="1">
      <c r="A58" s="132"/>
      <c r="B58" s="209" t="s">
        <v>33</v>
      </c>
      <c r="C58" s="210"/>
      <c r="D58" s="22">
        <v>145367.35</v>
      </c>
      <c r="E58" s="22">
        <v>225276.22</v>
      </c>
      <c r="F58" s="23">
        <f t="shared" si="1"/>
        <v>-79908.87</v>
      </c>
    </row>
    <row r="59" spans="1:7" ht="19.95" customHeight="1">
      <c r="A59" s="132"/>
      <c r="B59" s="209" t="s">
        <v>34</v>
      </c>
      <c r="C59" s="210"/>
      <c r="D59" s="22">
        <v>248197.42</v>
      </c>
      <c r="E59" s="22">
        <v>278197.42</v>
      </c>
      <c r="F59" s="23">
        <f t="shared" si="1"/>
        <v>-29999.999999999971</v>
      </c>
    </row>
    <row r="60" spans="1:7" ht="15">
      <c r="A60" s="132"/>
      <c r="B60" s="209" t="s">
        <v>35</v>
      </c>
      <c r="C60" s="210"/>
      <c r="D60" s="22">
        <v>210076.85</v>
      </c>
      <c r="E60" s="22">
        <v>92707.24</v>
      </c>
      <c r="F60" s="23">
        <f t="shared" si="1"/>
        <v>117369.61</v>
      </c>
    </row>
    <row r="61" spans="1:7" ht="19.95" customHeight="1">
      <c r="A61" s="132"/>
      <c r="B61" s="209" t="s">
        <v>36</v>
      </c>
      <c r="C61" s="210"/>
      <c r="D61" s="22">
        <v>125191.75</v>
      </c>
      <c r="E61" s="22">
        <v>181262.4</v>
      </c>
      <c r="F61" s="23">
        <f t="shared" si="1"/>
        <v>-56070.649999999994</v>
      </c>
    </row>
    <row r="62" spans="1:7" ht="19.95" customHeight="1">
      <c r="A62" s="132"/>
      <c r="B62" s="209" t="s">
        <v>37</v>
      </c>
      <c r="C62" s="210"/>
      <c r="D62" s="22">
        <v>17410250.949999999</v>
      </c>
      <c r="E62" s="22">
        <v>16768307.710000001</v>
      </c>
      <c r="F62" s="23">
        <f t="shared" si="1"/>
        <v>641943.23999999836</v>
      </c>
    </row>
    <row r="63" spans="1:7" ht="19.95" customHeight="1">
      <c r="A63" s="132"/>
      <c r="B63" s="209" t="s">
        <v>38</v>
      </c>
      <c r="C63" s="210"/>
      <c r="D63" s="22">
        <v>5708.48</v>
      </c>
      <c r="E63" s="22">
        <v>5708.48</v>
      </c>
      <c r="F63" s="43">
        <f t="shared" si="1"/>
        <v>0</v>
      </c>
    </row>
    <row r="64" spans="1:7" ht="19.95" customHeight="1">
      <c r="A64" s="132"/>
      <c r="B64" s="209" t="s">
        <v>39</v>
      </c>
      <c r="C64" s="210"/>
      <c r="D64" s="22">
        <v>416716.16</v>
      </c>
      <c r="E64" s="22">
        <v>605697.80000000005</v>
      </c>
      <c r="F64" s="23">
        <f t="shared" si="1"/>
        <v>-188981.64000000007</v>
      </c>
    </row>
    <row r="65" spans="1:7" ht="19.95" customHeight="1">
      <c r="A65" s="132"/>
      <c r="B65" s="209" t="s">
        <v>40</v>
      </c>
      <c r="C65" s="210"/>
      <c r="D65" s="22">
        <v>2978641.19</v>
      </c>
      <c r="E65" s="22">
        <v>3507100.93</v>
      </c>
      <c r="F65" s="23">
        <f t="shared" si="1"/>
        <v>-528459.74000000022</v>
      </c>
    </row>
    <row r="66" spans="1:7" ht="19.95" customHeight="1" thickBot="1">
      <c r="A66" s="135"/>
      <c r="B66" s="231" t="s">
        <v>31</v>
      </c>
      <c r="C66" s="232"/>
      <c r="D66" s="44">
        <v>33800.32</v>
      </c>
      <c r="E66" s="44">
        <v>33800.32</v>
      </c>
      <c r="F66" s="45">
        <f t="shared" si="1"/>
        <v>0</v>
      </c>
    </row>
    <row r="67" spans="1:7" ht="47.4" customHeight="1" thickBot="1">
      <c r="A67" s="125"/>
      <c r="B67" s="233" t="s">
        <v>41</v>
      </c>
      <c r="C67" s="215"/>
      <c r="D67" s="136">
        <f>D65+D64+D63+D62+D61+D60+D58+D59+D55</f>
        <v>85880623.909999996</v>
      </c>
      <c r="E67" s="136">
        <f>E65+E64+E63+E62+E61+E60+E58+E59+E55</f>
        <v>55888541.38000001</v>
      </c>
      <c r="F67" s="136">
        <f t="shared" si="1"/>
        <v>29992082.529999986</v>
      </c>
    </row>
    <row r="68" spans="1:7" ht="12" customHeight="1">
      <c r="A68" s="124"/>
      <c r="B68" s="137"/>
      <c r="C68" s="117"/>
      <c r="D68" s="118"/>
      <c r="E68" s="118"/>
      <c r="F68" s="107"/>
    </row>
    <row r="69" spans="1:7" ht="12" customHeight="1" thickBot="1">
      <c r="A69" s="124"/>
      <c r="B69" s="138"/>
      <c r="C69" s="139"/>
      <c r="D69" s="140"/>
      <c r="E69" s="140"/>
      <c r="F69" s="107"/>
    </row>
    <row r="70" spans="1:7" ht="19.95" customHeight="1" thickBot="1">
      <c r="A70" s="125"/>
      <c r="B70" s="226" t="s">
        <v>42</v>
      </c>
      <c r="C70" s="215"/>
      <c r="D70" s="26">
        <v>0</v>
      </c>
      <c r="E70" s="26">
        <v>0</v>
      </c>
      <c r="F70" s="26">
        <f>D70-E70</f>
        <v>0</v>
      </c>
    </row>
    <row r="71" spans="1:7" ht="12" customHeight="1">
      <c r="A71" s="124"/>
      <c r="B71" s="141"/>
      <c r="C71" s="142"/>
      <c r="D71" s="140"/>
      <c r="E71" s="140"/>
      <c r="F71" s="107"/>
    </row>
    <row r="72" spans="1:7" ht="12" customHeight="1" thickBot="1">
      <c r="A72" s="124"/>
      <c r="B72" s="141"/>
      <c r="C72" s="142"/>
      <c r="D72" s="143"/>
      <c r="E72" s="143"/>
      <c r="F72" s="107"/>
    </row>
    <row r="73" spans="1:7" ht="19.95" customHeight="1">
      <c r="A73" s="131"/>
      <c r="B73" s="234" t="s">
        <v>43</v>
      </c>
      <c r="C73" s="235"/>
      <c r="D73" s="29" t="s">
        <v>5</v>
      </c>
      <c r="E73" s="29" t="s">
        <v>5</v>
      </c>
      <c r="F73" s="30"/>
    </row>
    <row r="74" spans="1:7" ht="9" customHeight="1">
      <c r="A74" s="132"/>
      <c r="B74" s="144"/>
      <c r="C74" s="145"/>
      <c r="D74" s="31"/>
      <c r="E74" s="31"/>
      <c r="F74" s="23"/>
    </row>
    <row r="75" spans="1:7" ht="19.95" customHeight="1">
      <c r="A75" s="132"/>
      <c r="B75" s="222" t="s">
        <v>44</v>
      </c>
      <c r="C75" s="223"/>
      <c r="D75" s="22">
        <v>149789722.96000001</v>
      </c>
      <c r="E75" s="22">
        <v>166649787.25999999</v>
      </c>
      <c r="F75" s="23">
        <f>+D75-E75</f>
        <v>-16860064.299999982</v>
      </c>
    </row>
    <row r="76" spans="1:7" ht="19.95" customHeight="1" thickBot="1">
      <c r="A76" s="132"/>
      <c r="B76" s="222" t="s">
        <v>45</v>
      </c>
      <c r="C76" s="223"/>
      <c r="D76" s="49">
        <v>0</v>
      </c>
      <c r="E76" s="49">
        <v>0</v>
      </c>
      <c r="F76" s="25">
        <f>+D76-E76</f>
        <v>0</v>
      </c>
    </row>
    <row r="77" spans="1:7" ht="19.95" customHeight="1" thickBot="1">
      <c r="A77" s="125"/>
      <c r="B77" s="226" t="s">
        <v>46</v>
      </c>
      <c r="C77" s="215"/>
      <c r="D77" s="26">
        <f>+D75+D76</f>
        <v>149789722.96000001</v>
      </c>
      <c r="E77" s="26">
        <f>+E75+E76</f>
        <v>166649787.25999999</v>
      </c>
      <c r="F77" s="26">
        <f>+D77-E77</f>
        <v>-16860064.299999982</v>
      </c>
      <c r="G77" s="134"/>
    </row>
    <row r="78" spans="1:7" ht="12" customHeight="1">
      <c r="A78" s="124"/>
      <c r="B78" s="47"/>
      <c r="C78" s="48"/>
      <c r="D78" s="28"/>
      <c r="E78" s="28"/>
      <c r="F78" s="107"/>
    </row>
    <row r="79" spans="1:7" ht="12" customHeight="1" thickBot="1">
      <c r="A79" s="124"/>
      <c r="B79" s="137"/>
      <c r="C79" s="117"/>
      <c r="D79" s="118"/>
      <c r="E79" s="118"/>
      <c r="F79" s="107"/>
    </row>
    <row r="80" spans="1:7" s="127" customFormat="1" ht="19.95" customHeight="1" thickBot="1">
      <c r="A80" s="227" t="s">
        <v>47</v>
      </c>
      <c r="B80" s="217"/>
      <c r="C80" s="217"/>
      <c r="D80" s="146">
        <f>+D77+D70+D67+D50</f>
        <v>235670346.87</v>
      </c>
      <c r="E80" s="146">
        <f>+E77+E70+E67+E50</f>
        <v>222538328.63999999</v>
      </c>
      <c r="F80" s="146">
        <f>+D80-E80</f>
        <v>13132018.230000019</v>
      </c>
    </row>
    <row r="81" spans="1:6" ht="12" customHeight="1">
      <c r="A81" s="126"/>
      <c r="B81" s="130"/>
      <c r="C81" s="145"/>
      <c r="D81" s="33"/>
      <c r="E81" s="33"/>
      <c r="F81" s="107"/>
    </row>
    <row r="82" spans="1:6" ht="12" customHeight="1">
      <c r="A82" s="126"/>
      <c r="B82" s="130"/>
      <c r="C82" s="145"/>
      <c r="D82" s="33"/>
      <c r="E82" s="33"/>
      <c r="F82" s="107"/>
    </row>
    <row r="83" spans="1:6" ht="12" customHeight="1">
      <c r="A83" s="126"/>
      <c r="B83" s="130"/>
      <c r="C83" s="145"/>
      <c r="D83" s="33"/>
      <c r="E83" s="33"/>
      <c r="F83" s="107"/>
    </row>
    <row r="84" spans="1:6" ht="12" customHeight="1">
      <c r="A84" s="126"/>
      <c r="B84" s="130"/>
      <c r="C84" s="145"/>
      <c r="D84" s="33"/>
      <c r="E84" s="33"/>
      <c r="F84" s="107"/>
    </row>
    <row r="85" spans="1:6" ht="12" customHeight="1">
      <c r="A85" s="126"/>
      <c r="B85" s="130"/>
      <c r="C85" s="145"/>
      <c r="D85" s="33"/>
      <c r="E85" s="33"/>
      <c r="F85" s="107"/>
    </row>
    <row r="86" spans="1:6" ht="12" customHeight="1">
      <c r="A86" s="126"/>
      <c r="B86" s="130"/>
      <c r="C86" s="145"/>
      <c r="D86" s="33"/>
      <c r="E86" s="33"/>
      <c r="F86" s="107"/>
    </row>
    <row r="87" spans="1:6" ht="12" customHeight="1">
      <c r="A87" s="126"/>
      <c r="B87" s="130"/>
      <c r="C87" s="145"/>
      <c r="D87" s="33"/>
      <c r="E87" s="33"/>
      <c r="F87" s="107"/>
    </row>
    <row r="88" spans="1:6" ht="12" customHeight="1">
      <c r="A88" s="126"/>
      <c r="B88" s="130"/>
      <c r="C88" s="145"/>
      <c r="D88" s="33"/>
      <c r="E88" s="33"/>
      <c r="F88" s="107"/>
    </row>
    <row r="89" spans="1:6" s="127" customFormat="1" ht="17.399999999999999" customHeight="1" thickBot="1">
      <c r="A89" s="106" t="s">
        <v>48</v>
      </c>
      <c r="B89" s="207" t="s">
        <v>49</v>
      </c>
      <c r="C89" s="228"/>
      <c r="D89" s="50" t="s">
        <v>5</v>
      </c>
      <c r="E89" s="50" t="s">
        <v>5</v>
      </c>
      <c r="F89" s="147"/>
    </row>
    <row r="90" spans="1:6" ht="20.25" customHeight="1" thickBot="1">
      <c r="A90" s="109"/>
      <c r="B90" s="110"/>
      <c r="C90" s="148"/>
      <c r="D90" s="15">
        <v>2022</v>
      </c>
      <c r="E90" s="15">
        <v>2021</v>
      </c>
      <c r="F90" s="16" t="s">
        <v>6</v>
      </c>
    </row>
    <row r="91" spans="1:6" ht="26.25" customHeight="1" thickBot="1">
      <c r="A91" s="149"/>
      <c r="B91" s="229" t="s">
        <v>50</v>
      </c>
      <c r="C91" s="230"/>
      <c r="D91" s="150">
        <v>1565524.56</v>
      </c>
      <c r="E91" s="150">
        <v>1097366.3799999999</v>
      </c>
      <c r="F91" s="150">
        <f>+D91-E91</f>
        <v>468158.18000000017</v>
      </c>
    </row>
    <row r="92" spans="1:6" ht="12" customHeight="1" thickBot="1">
      <c r="A92" s="124"/>
      <c r="B92" s="151"/>
      <c r="C92" s="152"/>
      <c r="D92" s="153"/>
      <c r="E92" s="153"/>
      <c r="F92" s="153"/>
    </row>
    <row r="93" spans="1:6" s="127" customFormat="1" ht="19.95" customHeight="1" thickBot="1">
      <c r="A93" s="239" t="s">
        <v>51</v>
      </c>
      <c r="B93" s="240"/>
      <c r="C93" s="240"/>
      <c r="D93" s="146">
        <f>+D91</f>
        <v>1565524.56</v>
      </c>
      <c r="E93" s="146">
        <f>+E91</f>
        <v>1097366.3799999999</v>
      </c>
      <c r="F93" s="146">
        <f>+D93-E93</f>
        <v>468158.18000000017</v>
      </c>
    </row>
    <row r="94" spans="1:6" ht="12" customHeight="1">
      <c r="A94" s="124"/>
      <c r="B94" s="141"/>
      <c r="C94" s="142"/>
      <c r="D94" s="118"/>
      <c r="E94" s="118"/>
      <c r="F94" s="107"/>
    </row>
    <row r="95" spans="1:6" ht="12" customHeight="1">
      <c r="A95" s="124"/>
      <c r="B95" s="141"/>
      <c r="C95" s="142"/>
      <c r="D95" s="118"/>
      <c r="E95" s="118"/>
      <c r="F95" s="107"/>
    </row>
    <row r="96" spans="1:6" ht="12" customHeight="1">
      <c r="A96" s="124"/>
      <c r="B96" s="141"/>
      <c r="C96" s="142"/>
      <c r="D96" s="118"/>
      <c r="E96" s="118"/>
      <c r="F96" s="107"/>
    </row>
    <row r="97" spans="1:6" ht="39" customHeight="1" thickBot="1">
      <c r="A97" s="106" t="s">
        <v>52</v>
      </c>
      <c r="B97" s="207" t="s">
        <v>53</v>
      </c>
      <c r="C97" s="228"/>
      <c r="D97" s="118"/>
      <c r="E97" s="118"/>
      <c r="F97" s="107"/>
    </row>
    <row r="98" spans="1:6" ht="22.5" customHeight="1" thickBot="1">
      <c r="A98" s="124"/>
      <c r="B98" s="141"/>
      <c r="C98" s="142"/>
      <c r="D98" s="15">
        <v>2022</v>
      </c>
      <c r="E98" s="15">
        <v>2021</v>
      </c>
      <c r="F98" s="53" t="s">
        <v>6</v>
      </c>
    </row>
    <row r="99" spans="1:6" ht="31.5" customHeight="1" thickBot="1">
      <c r="A99" s="149"/>
      <c r="B99" s="241" t="s">
        <v>54</v>
      </c>
      <c r="C99" s="242"/>
      <c r="D99" s="150">
        <v>4762240.09</v>
      </c>
      <c r="E99" s="150">
        <v>1962786.02</v>
      </c>
      <c r="F99" s="150">
        <f>+D99-E99</f>
        <v>2799454.07</v>
      </c>
    </row>
    <row r="100" spans="1:6" ht="12" customHeight="1" thickBot="1">
      <c r="A100" s="124"/>
      <c r="B100" s="141"/>
      <c r="C100" s="142"/>
      <c r="D100" s="118"/>
      <c r="E100" s="118"/>
      <c r="F100" s="107"/>
    </row>
    <row r="101" spans="1:6" ht="38.25" customHeight="1" thickBot="1">
      <c r="A101" s="239" t="s">
        <v>55</v>
      </c>
      <c r="B101" s="240"/>
      <c r="C101" s="240"/>
      <c r="D101" s="146">
        <f>+D99</f>
        <v>4762240.09</v>
      </c>
      <c r="E101" s="146">
        <f>+E99</f>
        <v>1962786.02</v>
      </c>
      <c r="F101" s="146">
        <f>+D101-E101</f>
        <v>2799454.07</v>
      </c>
    </row>
    <row r="102" spans="1:6" ht="12" customHeight="1">
      <c r="A102" s="124"/>
      <c r="B102" s="141"/>
      <c r="C102" s="142"/>
      <c r="D102" s="118"/>
      <c r="E102" s="118"/>
      <c r="F102" s="107"/>
    </row>
    <row r="103" spans="1:6" ht="12" customHeight="1" thickBot="1">
      <c r="A103" s="124"/>
      <c r="B103" s="124"/>
      <c r="C103" s="34"/>
      <c r="D103" s="40"/>
      <c r="E103" s="40"/>
      <c r="F103" s="107"/>
    </row>
    <row r="104" spans="1:6" s="127" customFormat="1" ht="19.95" customHeight="1" thickBot="1">
      <c r="A104" s="227" t="s">
        <v>56</v>
      </c>
      <c r="B104" s="217"/>
      <c r="C104" s="217"/>
      <c r="D104" s="35">
        <f>+D93+D80+D39+D101</f>
        <v>515120811.63</v>
      </c>
      <c r="E104" s="35">
        <f>+E93+E80+E39+E101</f>
        <v>490107970.79999995</v>
      </c>
      <c r="F104" s="35">
        <f>+D104-E104</f>
        <v>25012840.830000043</v>
      </c>
    </row>
    <row r="105" spans="1:6" s="127" customFormat="1" ht="12" customHeight="1" thickBot="1">
      <c r="A105" s="154"/>
      <c r="B105" s="155"/>
      <c r="C105" s="155"/>
      <c r="D105" s="54"/>
      <c r="E105" s="54"/>
      <c r="F105" s="54"/>
    </row>
    <row r="106" spans="1:6" ht="21" customHeight="1" thickBot="1">
      <c r="A106" s="243" t="s">
        <v>57</v>
      </c>
      <c r="B106" s="244"/>
      <c r="C106" s="244"/>
      <c r="D106" s="136">
        <v>50529344.57</v>
      </c>
      <c r="E106" s="136">
        <v>50059135.729999997</v>
      </c>
      <c r="F106" s="136">
        <f>+D106-E106</f>
        <v>470208.84000000358</v>
      </c>
    </row>
    <row r="107" spans="1:6" s="127" customFormat="1" ht="19.95" customHeight="1">
      <c r="A107" s="154"/>
      <c r="B107" s="155"/>
      <c r="C107" s="155"/>
      <c r="D107" s="54"/>
      <c r="E107" s="54"/>
      <c r="F107" s="147"/>
    </row>
    <row r="108" spans="1:6" s="127" customFormat="1" ht="19.95" customHeight="1">
      <c r="A108" s="154"/>
      <c r="B108" s="155"/>
      <c r="C108" s="155"/>
      <c r="D108" s="54"/>
      <c r="E108" s="54"/>
      <c r="F108" s="147"/>
    </row>
    <row r="109" spans="1:6" s="127" customFormat="1" ht="19.95" customHeight="1">
      <c r="A109" s="154"/>
      <c r="B109" s="155"/>
      <c r="C109" s="155"/>
      <c r="D109" s="54"/>
      <c r="E109" s="54"/>
      <c r="F109" s="147"/>
    </row>
    <row r="110" spans="1:6" s="127" customFormat="1" ht="19.95" customHeight="1">
      <c r="A110" s="154"/>
      <c r="B110" s="155"/>
      <c r="C110" s="155"/>
      <c r="D110" s="54"/>
      <c r="E110" s="54"/>
      <c r="F110" s="147"/>
    </row>
    <row r="111" spans="1:6" s="127" customFormat="1" ht="19.95" customHeight="1">
      <c r="A111" s="154"/>
      <c r="B111" s="155"/>
      <c r="C111" s="155"/>
      <c r="D111" s="54"/>
      <c r="E111" s="54"/>
      <c r="F111" s="147"/>
    </row>
    <row r="112" spans="1:6" ht="9.6" customHeight="1">
      <c r="A112" s="130"/>
      <c r="B112" s="139"/>
      <c r="C112" s="139"/>
      <c r="D112" s="33"/>
      <c r="E112" s="33"/>
      <c r="F112" s="107"/>
    </row>
    <row r="113" spans="1:6" ht="19.95" customHeight="1">
      <c r="A113" s="206" t="s">
        <v>58</v>
      </c>
      <c r="B113" s="203"/>
      <c r="C113" s="10"/>
      <c r="D113" s="39"/>
      <c r="E113" s="39"/>
      <c r="F113" s="107"/>
    </row>
    <row r="114" spans="1:6" ht="7.95" customHeight="1">
      <c r="A114" s="91"/>
      <c r="B114" s="88"/>
      <c r="C114" s="10"/>
      <c r="D114" s="39"/>
      <c r="E114" s="39"/>
      <c r="F114" s="107"/>
    </row>
    <row r="115" spans="1:6" ht="12.6" customHeight="1">
      <c r="A115" s="91"/>
      <c r="B115" s="88"/>
      <c r="C115" s="10"/>
      <c r="D115" s="39"/>
      <c r="E115" s="39"/>
      <c r="F115" s="107"/>
    </row>
    <row r="116" spans="1:6" ht="7.95" customHeight="1">
      <c r="A116" s="91"/>
      <c r="B116" s="88"/>
      <c r="C116" s="10"/>
      <c r="D116" s="39"/>
      <c r="E116" s="39"/>
      <c r="F116" s="107"/>
    </row>
    <row r="117" spans="1:6" s="127" customFormat="1" ht="19.95" customHeight="1" thickBot="1">
      <c r="A117" s="12" t="s">
        <v>3</v>
      </c>
      <c r="B117" s="236" t="s">
        <v>59</v>
      </c>
      <c r="C117" s="237"/>
      <c r="D117" s="50" t="s">
        <v>5</v>
      </c>
      <c r="E117" s="50" t="s">
        <v>5</v>
      </c>
      <c r="F117" s="147"/>
    </row>
    <row r="118" spans="1:6" ht="17.25" customHeight="1" thickBot="1">
      <c r="A118" s="129"/>
      <c r="B118" s="130"/>
      <c r="C118" s="156"/>
      <c r="D118" s="15">
        <v>2022</v>
      </c>
      <c r="E118" s="15">
        <v>2021</v>
      </c>
      <c r="F118" s="16" t="s">
        <v>6</v>
      </c>
    </row>
    <row r="119" spans="1:6" s="158" customFormat="1" ht="19.95" customHeight="1" thickBot="1">
      <c r="A119" s="32"/>
      <c r="B119" s="214" t="s">
        <v>60</v>
      </c>
      <c r="C119" s="238"/>
      <c r="D119" s="136">
        <v>60975588.039999999</v>
      </c>
      <c r="E119" s="136">
        <v>60975588.039999999</v>
      </c>
      <c r="F119" s="157">
        <f>+D119-E119</f>
        <v>0</v>
      </c>
    </row>
    <row r="120" spans="1:6" ht="12" customHeight="1">
      <c r="A120" s="124"/>
      <c r="B120" s="116"/>
      <c r="C120" s="139"/>
      <c r="D120" s="143"/>
      <c r="E120" s="143"/>
      <c r="F120" s="107"/>
    </row>
    <row r="121" spans="1:6" ht="12" customHeight="1">
      <c r="A121" s="124"/>
      <c r="B121" s="116"/>
      <c r="C121" s="139"/>
      <c r="D121" s="143"/>
      <c r="E121" s="143"/>
      <c r="F121" s="107"/>
    </row>
    <row r="122" spans="1:6" ht="12" customHeight="1" thickBot="1">
      <c r="A122" s="124"/>
      <c r="B122" s="27"/>
      <c r="C122" s="93"/>
      <c r="D122" s="40"/>
      <c r="E122" s="40"/>
      <c r="F122" s="107"/>
    </row>
    <row r="123" spans="1:6" s="158" customFormat="1" ht="24.6" customHeight="1">
      <c r="A123" s="131"/>
      <c r="B123" s="220" t="s">
        <v>61</v>
      </c>
      <c r="C123" s="221"/>
      <c r="D123" s="55" t="s">
        <v>5</v>
      </c>
      <c r="E123" s="55" t="s">
        <v>5</v>
      </c>
      <c r="F123" s="30"/>
    </row>
    <row r="124" spans="1:6" s="158" customFormat="1" ht="9" customHeight="1">
      <c r="A124" s="132"/>
      <c r="B124" s="103"/>
      <c r="C124" s="100"/>
      <c r="D124" s="22"/>
      <c r="E124" s="22"/>
      <c r="F124" s="23"/>
    </row>
    <row r="125" spans="1:6" s="158" customFormat="1" ht="21.6" customHeight="1">
      <c r="A125" s="132"/>
      <c r="B125" s="209" t="s">
        <v>62</v>
      </c>
      <c r="C125" s="210"/>
      <c r="D125" s="56">
        <v>0</v>
      </c>
      <c r="E125" s="56">
        <v>0</v>
      </c>
      <c r="F125" s="43">
        <f>D125-E125</f>
        <v>0</v>
      </c>
    </row>
    <row r="126" spans="1:6" s="158" customFormat="1" ht="18" customHeight="1">
      <c r="A126" s="132"/>
      <c r="B126" s="209" t="s">
        <v>63</v>
      </c>
      <c r="C126" s="210"/>
      <c r="D126" s="22">
        <v>2578876.41</v>
      </c>
      <c r="E126" s="22">
        <v>11051526.26</v>
      </c>
      <c r="F126" s="43">
        <f>D126-E126</f>
        <v>-8472649.8499999996</v>
      </c>
    </row>
    <row r="127" spans="1:6" s="158" customFormat="1" ht="32.4" customHeight="1" thickBot="1">
      <c r="A127" s="132"/>
      <c r="B127" s="209" t="s">
        <v>64</v>
      </c>
      <c r="C127" s="210"/>
      <c r="D127" s="24">
        <v>61215954.109999999</v>
      </c>
      <c r="E127" s="24">
        <v>55859471.049999997</v>
      </c>
      <c r="F127" s="25">
        <f>+D127-E127</f>
        <v>5356483.0600000024</v>
      </c>
    </row>
    <row r="128" spans="1:6" s="158" customFormat="1" ht="21.6" customHeight="1" thickBot="1">
      <c r="A128" s="159"/>
      <c r="B128" s="245" t="s">
        <v>65</v>
      </c>
      <c r="C128" s="246"/>
      <c r="D128" s="136">
        <f>+D127+D126</f>
        <v>63794830.519999996</v>
      </c>
      <c r="E128" s="136">
        <f>+E127+E126</f>
        <v>66910997.309999995</v>
      </c>
      <c r="F128" s="136">
        <f>+D128-E128</f>
        <v>-3116166.7899999991</v>
      </c>
    </row>
    <row r="129" spans="1:6" ht="12" customHeight="1">
      <c r="A129" s="160"/>
      <c r="B129" s="119"/>
      <c r="C129" s="120"/>
      <c r="D129" s="118"/>
      <c r="E129" s="118"/>
      <c r="F129" s="107"/>
    </row>
    <row r="130" spans="1:6" ht="12" customHeight="1">
      <c r="A130" s="160"/>
      <c r="B130" s="119"/>
      <c r="C130" s="120"/>
      <c r="D130" s="118"/>
      <c r="E130" s="118"/>
      <c r="F130" s="107"/>
    </row>
    <row r="131" spans="1:6" ht="12" customHeight="1" thickBot="1">
      <c r="A131" s="124"/>
      <c r="B131" s="130"/>
      <c r="C131" s="145"/>
      <c r="D131" s="33"/>
      <c r="E131" s="33"/>
      <c r="F131" s="107"/>
    </row>
    <row r="132" spans="1:6" ht="19.95" customHeight="1">
      <c r="A132" s="131"/>
      <c r="B132" s="220" t="s">
        <v>66</v>
      </c>
      <c r="C132" s="221"/>
      <c r="D132" s="29" t="s">
        <v>5</v>
      </c>
      <c r="E132" s="29" t="s">
        <v>5</v>
      </c>
      <c r="F132" s="30"/>
    </row>
    <row r="133" spans="1:6" ht="9" customHeight="1">
      <c r="A133" s="132"/>
      <c r="B133" s="103"/>
      <c r="C133" s="100"/>
      <c r="D133" s="31"/>
      <c r="E133" s="31"/>
      <c r="F133" s="23"/>
    </row>
    <row r="134" spans="1:6" ht="19.95" customHeight="1">
      <c r="A134" s="132"/>
      <c r="B134" s="222" t="s">
        <v>67</v>
      </c>
      <c r="C134" s="223"/>
      <c r="D134" s="22">
        <v>6280811.5300000003</v>
      </c>
      <c r="E134" s="22">
        <v>7935359.4699999997</v>
      </c>
      <c r="F134" s="23">
        <f>+D134-E134</f>
        <v>-1654547.9399999995</v>
      </c>
    </row>
    <row r="135" spans="1:6" ht="19.95" customHeight="1">
      <c r="A135" s="132"/>
      <c r="B135" s="222" t="s">
        <v>68</v>
      </c>
      <c r="C135" s="223"/>
      <c r="D135" s="22">
        <v>141897312.19999999</v>
      </c>
      <c r="E135" s="22">
        <v>130845785.94</v>
      </c>
      <c r="F135" s="23">
        <f>+D135-E135</f>
        <v>11051526.25999999</v>
      </c>
    </row>
    <row r="136" spans="1:6" ht="19.95" customHeight="1" thickBot="1">
      <c r="A136" s="135"/>
      <c r="B136" s="252" t="s">
        <v>69</v>
      </c>
      <c r="C136" s="253"/>
      <c r="D136" s="24">
        <v>0</v>
      </c>
      <c r="E136" s="24">
        <v>0</v>
      </c>
      <c r="F136" s="57">
        <f>+D136-E136</f>
        <v>0</v>
      </c>
    </row>
    <row r="137" spans="1:6" ht="19.95" customHeight="1" thickBot="1">
      <c r="A137" s="159"/>
      <c r="B137" s="245" t="s">
        <v>70</v>
      </c>
      <c r="C137" s="246"/>
      <c r="D137" s="136">
        <f>+D136+D135+D134</f>
        <v>148178123.72999999</v>
      </c>
      <c r="E137" s="136">
        <f>+E136+E135+E134</f>
        <v>138781145.41</v>
      </c>
      <c r="F137" s="136">
        <f>+D137-E137</f>
        <v>9396978.3199999928</v>
      </c>
    </row>
    <row r="138" spans="1:6" ht="12" customHeight="1">
      <c r="A138" s="160"/>
      <c r="B138" s="119"/>
      <c r="C138" s="120"/>
      <c r="D138" s="118"/>
      <c r="E138" s="118"/>
      <c r="F138" s="107"/>
    </row>
    <row r="139" spans="1:6" ht="12" customHeight="1" thickBot="1">
      <c r="A139" s="160"/>
      <c r="B139" s="119"/>
      <c r="C139" s="120"/>
      <c r="D139" s="118"/>
      <c r="E139" s="118"/>
      <c r="F139" s="107"/>
    </row>
    <row r="140" spans="1:6" s="127" customFormat="1" ht="25.95" customHeight="1" thickBot="1">
      <c r="A140" s="247" t="s">
        <v>71</v>
      </c>
      <c r="B140" s="217"/>
      <c r="C140" s="217"/>
      <c r="D140" s="146">
        <f>+D137+D128+D119</f>
        <v>272948542.29000002</v>
      </c>
      <c r="E140" s="146">
        <f>+E137+E128+E119</f>
        <v>266667730.75999999</v>
      </c>
      <c r="F140" s="146">
        <f>+D140-E140</f>
        <v>6280811.530000031</v>
      </c>
    </row>
    <row r="141" spans="1:6" ht="10.95" customHeight="1">
      <c r="A141" s="126"/>
      <c r="B141" s="58"/>
      <c r="C141" s="156"/>
      <c r="D141" s="33"/>
      <c r="E141" s="33"/>
      <c r="F141" s="107"/>
    </row>
    <row r="142" spans="1:6" ht="10.95" customHeight="1">
      <c r="A142" s="126"/>
      <c r="B142" s="58"/>
      <c r="C142" s="156"/>
      <c r="D142" s="33"/>
      <c r="E142" s="33"/>
      <c r="F142" s="107"/>
    </row>
    <row r="143" spans="1:6" ht="12" customHeight="1" thickBot="1">
      <c r="A143" s="126"/>
      <c r="B143" s="58"/>
      <c r="C143" s="156"/>
      <c r="D143" s="33"/>
      <c r="E143" s="33"/>
      <c r="F143" s="107"/>
    </row>
    <row r="144" spans="1:6" s="127" customFormat="1" ht="25.5" customHeight="1" thickBot="1">
      <c r="A144" s="59" t="s">
        <v>72</v>
      </c>
      <c r="B144" s="248" t="s">
        <v>73</v>
      </c>
      <c r="C144" s="249"/>
      <c r="D144" s="35">
        <v>32774286.350000001</v>
      </c>
      <c r="E144" s="35">
        <v>36031827.270000003</v>
      </c>
      <c r="F144" s="35">
        <f>+D144-E144</f>
        <v>-3257540.9200000018</v>
      </c>
    </row>
    <row r="145" spans="1:6" s="127" customFormat="1" ht="19.95" customHeight="1">
      <c r="A145" s="12"/>
      <c r="B145" s="92"/>
      <c r="C145" s="97"/>
      <c r="D145" s="54"/>
      <c r="E145" s="54"/>
      <c r="F145" s="147"/>
    </row>
    <row r="146" spans="1:6" ht="11.4" customHeight="1" thickBot="1">
      <c r="A146" s="129"/>
      <c r="B146" s="130"/>
      <c r="C146" s="139"/>
      <c r="D146" s="33"/>
      <c r="E146" s="33"/>
      <c r="F146" s="107"/>
    </row>
    <row r="147" spans="1:6" s="127" customFormat="1" ht="37.5" customHeight="1" thickBot="1">
      <c r="A147" s="161" t="s">
        <v>48</v>
      </c>
      <c r="B147" s="248" t="s">
        <v>74</v>
      </c>
      <c r="C147" s="249"/>
      <c r="D147" s="146">
        <v>386538.89</v>
      </c>
      <c r="E147" s="146">
        <v>445827.91</v>
      </c>
      <c r="F147" s="146">
        <f>+D147-E147</f>
        <v>-59289.01999999996</v>
      </c>
    </row>
    <row r="148" spans="1:6" ht="12" customHeight="1">
      <c r="A148" s="129"/>
      <c r="B148" s="130"/>
      <c r="C148" s="139"/>
      <c r="D148" s="40"/>
      <c r="E148" s="40"/>
      <c r="F148" s="107"/>
    </row>
    <row r="149" spans="1:6" s="127" customFormat="1" ht="34.200000000000003" customHeight="1">
      <c r="A149" s="106"/>
      <c r="B149" s="162"/>
      <c r="C149" s="163"/>
      <c r="D149" s="50"/>
      <c r="E149" s="50"/>
      <c r="F149" s="147"/>
    </row>
    <row r="150" spans="1:6" s="127" customFormat="1" ht="34.200000000000003" customHeight="1">
      <c r="A150" s="106"/>
      <c r="B150" s="162"/>
      <c r="C150" s="163"/>
      <c r="D150" s="50"/>
      <c r="E150" s="50"/>
      <c r="F150" s="147"/>
    </row>
    <row r="151" spans="1:6" s="127" customFormat="1" ht="17.399999999999999">
      <c r="A151" s="106"/>
      <c r="B151" s="162"/>
      <c r="C151" s="163"/>
      <c r="D151" s="50"/>
      <c r="E151" s="50"/>
      <c r="F151" s="147"/>
    </row>
    <row r="152" spans="1:6" s="127" customFormat="1" ht="54" customHeight="1" thickBot="1">
      <c r="A152" s="106" t="s">
        <v>52</v>
      </c>
      <c r="B152" s="207" t="s">
        <v>75</v>
      </c>
      <c r="C152" s="211"/>
      <c r="D152" s="50" t="s">
        <v>5</v>
      </c>
      <c r="E152" s="50" t="s">
        <v>5</v>
      </c>
      <c r="F152" s="147"/>
    </row>
    <row r="153" spans="1:6" ht="17.25" customHeight="1" thickBot="1">
      <c r="A153" s="109"/>
      <c r="B153" s="110"/>
      <c r="C153" s="164"/>
      <c r="D153" s="15">
        <v>2022</v>
      </c>
      <c r="E153" s="15">
        <v>2021</v>
      </c>
      <c r="F153" s="60" t="s">
        <v>6</v>
      </c>
    </row>
    <row r="154" spans="1:6" ht="19.95" customHeight="1">
      <c r="A154" s="131"/>
      <c r="B154" s="250" t="s">
        <v>76</v>
      </c>
      <c r="C154" s="251"/>
      <c r="D154" s="55">
        <v>37869591.920000002</v>
      </c>
      <c r="E154" s="55">
        <v>43578661.43</v>
      </c>
      <c r="F154" s="30">
        <f>+D154-E154</f>
        <v>-5709069.5099999979</v>
      </c>
    </row>
    <row r="155" spans="1:6" ht="19.95" customHeight="1">
      <c r="A155" s="132"/>
      <c r="B155" s="224" t="s">
        <v>77</v>
      </c>
      <c r="C155" s="256"/>
      <c r="D155" s="165">
        <v>0</v>
      </c>
      <c r="E155" s="165">
        <v>0</v>
      </c>
      <c r="F155" s="21">
        <f t="shared" ref="F155:F166" si="2">+D155-E155</f>
        <v>0</v>
      </c>
    </row>
    <row r="156" spans="1:6" ht="19.95" customHeight="1">
      <c r="A156" s="132"/>
      <c r="B156" s="222" t="s">
        <v>78</v>
      </c>
      <c r="C156" s="254"/>
      <c r="D156" s="22">
        <v>2833991.33</v>
      </c>
      <c r="E156" s="22">
        <v>1925763.83</v>
      </c>
      <c r="F156" s="23">
        <f>+D156-E156</f>
        <v>908227.5</v>
      </c>
    </row>
    <row r="157" spans="1:6" ht="19.95" customHeight="1">
      <c r="A157" s="132"/>
      <c r="B157" s="222" t="s">
        <v>79</v>
      </c>
      <c r="C157" s="254"/>
      <c r="D157" s="56">
        <v>8870.4</v>
      </c>
      <c r="E157" s="56">
        <v>103884.58</v>
      </c>
      <c r="F157" s="43">
        <f>+D157-E157</f>
        <v>-95014.180000000008</v>
      </c>
    </row>
    <row r="158" spans="1:6" ht="19.95" customHeight="1">
      <c r="A158" s="132"/>
      <c r="B158" s="222" t="s">
        <v>80</v>
      </c>
      <c r="C158" s="254"/>
      <c r="D158" s="56">
        <v>16198.03</v>
      </c>
      <c r="E158" s="56">
        <v>91523.520000000004</v>
      </c>
      <c r="F158" s="43">
        <f>+D158-E158</f>
        <v>-75325.490000000005</v>
      </c>
    </row>
    <row r="159" spans="1:6" ht="25.95" customHeight="1">
      <c r="A159" s="132"/>
      <c r="B159" s="222" t="s">
        <v>81</v>
      </c>
      <c r="C159" s="254"/>
      <c r="D159" s="56">
        <v>0</v>
      </c>
      <c r="E159" s="56">
        <v>0</v>
      </c>
      <c r="F159" s="43">
        <f>D159-E159</f>
        <v>0</v>
      </c>
    </row>
    <row r="160" spans="1:6" ht="19.95" customHeight="1">
      <c r="A160" s="132"/>
      <c r="B160" s="222" t="s">
        <v>82</v>
      </c>
      <c r="C160" s="254"/>
      <c r="D160" s="22">
        <v>14831.94</v>
      </c>
      <c r="E160" s="22">
        <v>286261.09000000003</v>
      </c>
      <c r="F160" s="23">
        <f t="shared" si="2"/>
        <v>-271429.15000000002</v>
      </c>
    </row>
    <row r="161" spans="1:6" ht="19.95" customHeight="1">
      <c r="A161" s="132"/>
      <c r="B161" s="222" t="s">
        <v>83</v>
      </c>
      <c r="C161" s="254"/>
      <c r="D161" s="22">
        <v>5593.85</v>
      </c>
      <c r="E161" s="22">
        <v>5102.66</v>
      </c>
      <c r="F161" s="23">
        <f t="shared" si="2"/>
        <v>491.19000000000051</v>
      </c>
    </row>
    <row r="162" spans="1:6" ht="19.95" customHeight="1">
      <c r="A162" s="132"/>
      <c r="B162" s="222" t="s">
        <v>84</v>
      </c>
      <c r="C162" s="254"/>
      <c r="D162" s="56">
        <v>0</v>
      </c>
      <c r="E162" s="56">
        <v>0</v>
      </c>
      <c r="F162" s="61">
        <f>D162-E162</f>
        <v>0</v>
      </c>
    </row>
    <row r="163" spans="1:6" ht="19.95" customHeight="1">
      <c r="A163" s="132"/>
      <c r="B163" s="222" t="s">
        <v>85</v>
      </c>
      <c r="C163" s="254"/>
      <c r="D163" s="22">
        <v>5119412.38</v>
      </c>
      <c r="E163" s="22">
        <v>4320075.0199999996</v>
      </c>
      <c r="F163" s="23">
        <f t="shared" si="2"/>
        <v>799337.36000000034</v>
      </c>
    </row>
    <row r="164" spans="1:6" ht="19.95" customHeight="1">
      <c r="A164" s="132"/>
      <c r="B164" s="222" t="s">
        <v>86</v>
      </c>
      <c r="C164" s="254"/>
      <c r="D164" s="22">
        <v>1369806.54</v>
      </c>
      <c r="E164" s="22">
        <v>3661885.26</v>
      </c>
      <c r="F164" s="23">
        <f t="shared" si="2"/>
        <v>-2292078.7199999997</v>
      </c>
    </row>
    <row r="165" spans="1:6" ht="19.95" customHeight="1">
      <c r="A165" s="132"/>
      <c r="B165" s="222" t="s">
        <v>87</v>
      </c>
      <c r="C165" s="254"/>
      <c r="D165" s="22">
        <v>100000</v>
      </c>
      <c r="E165" s="22">
        <v>406000</v>
      </c>
      <c r="F165" s="43">
        <f>+D165-E165</f>
        <v>-306000</v>
      </c>
    </row>
    <row r="166" spans="1:6" ht="19.95" customHeight="1" thickBot="1">
      <c r="A166" s="135"/>
      <c r="B166" s="252" t="s">
        <v>88</v>
      </c>
      <c r="C166" s="255"/>
      <c r="D166" s="24">
        <v>1670688.28</v>
      </c>
      <c r="E166" s="24">
        <v>1559402.51</v>
      </c>
      <c r="F166" s="25">
        <f t="shared" si="2"/>
        <v>111285.77000000002</v>
      </c>
    </row>
    <row r="167" spans="1:6" ht="51.75" customHeight="1" thickBot="1">
      <c r="A167" s="125"/>
      <c r="B167" s="261" t="s">
        <v>89</v>
      </c>
      <c r="C167" s="244"/>
      <c r="D167" s="136">
        <f>SUM(D156:D166)+D154</f>
        <v>49008984.670000002</v>
      </c>
      <c r="E167" s="136">
        <f>SUM(E156:E166)+E154</f>
        <v>55938559.899999999</v>
      </c>
      <c r="F167" s="136">
        <f>+D167-E167</f>
        <v>-6929575.2299999967</v>
      </c>
    </row>
    <row r="168" spans="1:6" ht="12" customHeight="1">
      <c r="A168" s="126"/>
      <c r="B168" s="58"/>
      <c r="C168" s="156"/>
      <c r="D168" s="33"/>
      <c r="E168" s="33"/>
      <c r="F168" s="107"/>
    </row>
    <row r="169" spans="1:6" ht="12" customHeight="1">
      <c r="A169" s="126"/>
      <c r="B169" s="58"/>
      <c r="C169" s="156"/>
      <c r="D169" s="33"/>
      <c r="E169" s="33"/>
      <c r="F169" s="107"/>
    </row>
    <row r="170" spans="1:6" ht="41.25" customHeight="1">
      <c r="A170" s="106" t="s">
        <v>90</v>
      </c>
      <c r="B170" s="207" t="s">
        <v>91</v>
      </c>
      <c r="C170" s="211"/>
      <c r="D170" s="166"/>
      <c r="E170" s="166"/>
      <c r="F170" s="107"/>
    </row>
    <row r="171" spans="1:6" ht="10.5" customHeight="1" thickBot="1">
      <c r="A171" s="106"/>
      <c r="B171" s="162"/>
      <c r="C171" s="163"/>
      <c r="D171" s="166"/>
      <c r="E171" s="166"/>
      <c r="F171" s="107"/>
    </row>
    <row r="172" spans="1:6" ht="17.25" customHeight="1" thickBot="1">
      <c r="A172" s="129"/>
      <c r="B172" s="130"/>
      <c r="C172" s="139"/>
      <c r="D172" s="15">
        <v>2022</v>
      </c>
      <c r="E172" s="15">
        <v>2021</v>
      </c>
      <c r="F172" s="60" t="s">
        <v>6</v>
      </c>
    </row>
    <row r="173" spans="1:6" ht="19.95" customHeight="1">
      <c r="A173" s="131"/>
      <c r="B173" s="250" t="s">
        <v>92</v>
      </c>
      <c r="C173" s="221"/>
      <c r="D173" s="62">
        <v>60535234.210000001</v>
      </c>
      <c r="E173" s="62">
        <v>39070828.359999999</v>
      </c>
      <c r="F173" s="63">
        <f>+D173-E173</f>
        <v>21464405.850000001</v>
      </c>
    </row>
    <row r="174" spans="1:6" ht="19.95" customHeight="1" thickBot="1">
      <c r="A174" s="135"/>
      <c r="B174" s="252" t="s">
        <v>93</v>
      </c>
      <c r="C174" s="253"/>
      <c r="D174" s="64">
        <v>74335297.019999996</v>
      </c>
      <c r="E174" s="64">
        <v>67944405.340000004</v>
      </c>
      <c r="F174" s="25">
        <f>+D174-E174</f>
        <v>6390891.6799999923</v>
      </c>
    </row>
    <row r="175" spans="1:6" ht="36.75" customHeight="1" thickBot="1">
      <c r="A175" s="167"/>
      <c r="B175" s="262" t="s">
        <v>94</v>
      </c>
      <c r="C175" s="263"/>
      <c r="D175" s="136">
        <f>+D174+D173</f>
        <v>134870531.22999999</v>
      </c>
      <c r="E175" s="136">
        <f>+E174+E173</f>
        <v>107015233.7</v>
      </c>
      <c r="F175" s="136">
        <f>+D175-E175</f>
        <v>27855297.529999986</v>
      </c>
    </row>
    <row r="176" spans="1:6" ht="12" customHeight="1">
      <c r="A176" s="168"/>
      <c r="B176" s="116"/>
      <c r="C176" s="169"/>
      <c r="D176" s="28"/>
      <c r="E176" s="28"/>
      <c r="F176" s="107"/>
    </row>
    <row r="177" spans="1:6" ht="10.5" customHeight="1">
      <c r="A177" s="124"/>
      <c r="B177" s="46"/>
      <c r="C177" s="139"/>
      <c r="D177" s="39"/>
      <c r="E177" s="39"/>
      <c r="F177" s="107"/>
    </row>
    <row r="178" spans="1:6" ht="10.5" customHeight="1">
      <c r="A178" s="124"/>
      <c r="B178" s="46"/>
      <c r="C178" s="139"/>
      <c r="D178" s="39"/>
      <c r="E178" s="39"/>
      <c r="F178" s="107"/>
    </row>
    <row r="179" spans="1:6" ht="10.5" customHeight="1">
      <c r="A179" s="124"/>
      <c r="B179" s="46"/>
      <c r="C179" s="139"/>
      <c r="D179" s="39"/>
      <c r="E179" s="39"/>
      <c r="F179" s="107"/>
    </row>
    <row r="180" spans="1:6" ht="10.5" customHeight="1">
      <c r="A180" s="124"/>
      <c r="B180" s="46"/>
      <c r="C180" s="139"/>
      <c r="D180" s="39"/>
      <c r="E180" s="39"/>
      <c r="F180" s="107"/>
    </row>
    <row r="181" spans="1:6" ht="10.5" customHeight="1">
      <c r="A181" s="124"/>
      <c r="B181" s="46"/>
      <c r="C181" s="139"/>
      <c r="D181" s="39"/>
      <c r="E181" s="39"/>
      <c r="F181" s="107"/>
    </row>
    <row r="182" spans="1:6" ht="34.5" customHeight="1">
      <c r="A182" s="106"/>
      <c r="B182" s="207"/>
      <c r="C182" s="211"/>
      <c r="D182" s="39"/>
      <c r="E182" s="39"/>
      <c r="F182" s="107"/>
    </row>
    <row r="183" spans="1:6" ht="34.5" customHeight="1">
      <c r="A183" s="106"/>
      <c r="B183" s="162"/>
      <c r="C183" s="163"/>
      <c r="D183" s="39"/>
      <c r="E183" s="39"/>
      <c r="F183" s="107"/>
    </row>
    <row r="184" spans="1:6" ht="21" customHeight="1" thickBot="1">
      <c r="A184" s="106" t="s">
        <v>95</v>
      </c>
      <c r="B184" s="207" t="s">
        <v>96</v>
      </c>
      <c r="C184" s="211"/>
      <c r="D184" s="39"/>
      <c r="E184" s="39"/>
      <c r="F184" s="107"/>
    </row>
    <row r="185" spans="1:6" ht="19.5" customHeight="1" thickBot="1">
      <c r="A185" s="124"/>
      <c r="B185" s="46"/>
      <c r="C185" s="139"/>
      <c r="D185" s="15">
        <v>2022</v>
      </c>
      <c r="E185" s="15">
        <v>2021</v>
      </c>
      <c r="F185" s="16" t="s">
        <v>6</v>
      </c>
    </row>
    <row r="186" spans="1:6" ht="39" customHeight="1" thickBot="1">
      <c r="A186" s="149"/>
      <c r="B186" s="257" t="s">
        <v>97</v>
      </c>
      <c r="C186" s="238"/>
      <c r="D186" s="170">
        <v>25131928.199999999</v>
      </c>
      <c r="E186" s="170">
        <v>24008791.260000002</v>
      </c>
      <c r="F186" s="171">
        <f>+D186-E186</f>
        <v>1123136.9399999976</v>
      </c>
    </row>
    <row r="187" spans="1:6" ht="34.5" customHeight="1" thickBot="1">
      <c r="A187" s="149"/>
      <c r="B187" s="258" t="s">
        <v>98</v>
      </c>
      <c r="C187" s="244"/>
      <c r="D187" s="136">
        <f>+D186</f>
        <v>25131928.199999999</v>
      </c>
      <c r="E187" s="136">
        <f>+E186</f>
        <v>24008791.260000002</v>
      </c>
      <c r="F187" s="136">
        <f>+D187-E187</f>
        <v>1123136.9399999976</v>
      </c>
    </row>
    <row r="188" spans="1:6" ht="12" customHeight="1">
      <c r="A188" s="124"/>
      <c r="B188" s="46"/>
      <c r="C188" s="139"/>
      <c r="D188" s="39"/>
      <c r="E188" s="39"/>
      <c r="F188" s="107"/>
    </row>
    <row r="189" spans="1:6" ht="12" customHeight="1" thickBot="1">
      <c r="A189" s="124"/>
      <c r="B189" s="46"/>
      <c r="C189" s="139"/>
      <c r="D189" s="39"/>
      <c r="E189" s="39"/>
      <c r="F189" s="107"/>
    </row>
    <row r="190" spans="1:6" s="127" customFormat="1" ht="19.95" customHeight="1" thickBot="1">
      <c r="A190" s="259" t="s">
        <v>99</v>
      </c>
      <c r="B190" s="260"/>
      <c r="C190" s="260"/>
      <c r="D190" s="35">
        <f>+D175+D167+D147+D144+D140+D187</f>
        <v>515120811.62999994</v>
      </c>
      <c r="E190" s="35">
        <f>+E175+E167+E147+E144+E140+E187</f>
        <v>490107970.79999995</v>
      </c>
      <c r="F190" s="35">
        <f>+D190-E190</f>
        <v>25012840.829999983</v>
      </c>
    </row>
    <row r="191" spans="1:6" s="127" customFormat="1" ht="19.95" customHeight="1" thickBot="1">
      <c r="A191" s="172"/>
      <c r="B191" s="172"/>
      <c r="C191" s="172"/>
      <c r="D191" s="54"/>
      <c r="E191" s="54"/>
      <c r="F191" s="33"/>
    </row>
    <row r="192" spans="1:6" ht="25.5" customHeight="1" thickBot="1">
      <c r="A192" s="243" t="s">
        <v>100</v>
      </c>
      <c r="B192" s="244"/>
      <c r="C192" s="244"/>
      <c r="D192" s="136">
        <v>50529344.57</v>
      </c>
      <c r="E192" s="136">
        <v>50059135.729999997</v>
      </c>
      <c r="F192" s="136">
        <f>+D192-E192</f>
        <v>470208.84000000358</v>
      </c>
    </row>
    <row r="193" spans="1:6" s="127" customFormat="1" ht="19.95" customHeight="1">
      <c r="A193" s="172"/>
      <c r="B193" s="172"/>
      <c r="C193" s="172"/>
      <c r="D193" s="54"/>
      <c r="E193" s="54"/>
      <c r="F193" s="33"/>
    </row>
    <row r="194" spans="1:6" ht="19.95" customHeight="1">
      <c r="D194" s="134"/>
      <c r="E194" s="134"/>
    </row>
    <row r="195" spans="1:6" ht="19.95" customHeight="1">
      <c r="D195" s="134"/>
      <c r="E195" s="134"/>
    </row>
    <row r="197" spans="1:6" ht="19.95" customHeight="1">
      <c r="D197" s="65"/>
      <c r="E197" s="65"/>
    </row>
    <row r="198" spans="1:6" s="1" customFormat="1" ht="22.8">
      <c r="A198" s="204" t="s">
        <v>101</v>
      </c>
      <c r="B198" s="204"/>
      <c r="C198" s="204"/>
      <c r="D198" s="89"/>
      <c r="E198" s="89"/>
      <c r="F198" s="4"/>
    </row>
    <row r="199" spans="1:6" s="1" customFormat="1" ht="17.399999999999999">
      <c r="A199" s="66"/>
      <c r="B199" s="66"/>
      <c r="C199" s="66"/>
      <c r="D199" s="66"/>
      <c r="E199" s="66"/>
      <c r="F199" s="4"/>
    </row>
    <row r="200" spans="1:6" s="127" customFormat="1" ht="18.600000000000001" customHeight="1" thickBot="1">
      <c r="A200" s="128" t="s">
        <v>3</v>
      </c>
      <c r="B200" s="218" t="s">
        <v>102</v>
      </c>
      <c r="C200" s="219"/>
      <c r="D200" s="50" t="s">
        <v>5</v>
      </c>
      <c r="E200" s="50" t="s">
        <v>5</v>
      </c>
      <c r="F200" s="147"/>
    </row>
    <row r="201" spans="1:6" ht="18" customHeight="1" thickBot="1">
      <c r="A201" s="109"/>
      <c r="B201" s="110"/>
      <c r="C201" s="139"/>
      <c r="D201" s="15">
        <v>2022</v>
      </c>
      <c r="E201" s="15">
        <v>2021</v>
      </c>
      <c r="F201" s="53" t="s">
        <v>6</v>
      </c>
    </row>
    <row r="202" spans="1:6" ht="18.600000000000001" customHeight="1">
      <c r="A202" s="121"/>
      <c r="B202" s="220" t="s">
        <v>103</v>
      </c>
      <c r="C202" s="221"/>
      <c r="D202" s="55" t="s">
        <v>5</v>
      </c>
      <c r="E202" s="55" t="s">
        <v>5</v>
      </c>
      <c r="F202" s="30"/>
    </row>
    <row r="203" spans="1:6" ht="9" customHeight="1">
      <c r="A203" s="122"/>
      <c r="B203" s="103"/>
      <c r="C203" s="100"/>
      <c r="D203" s="22"/>
      <c r="E203" s="22"/>
      <c r="F203" s="23"/>
    </row>
    <row r="204" spans="1:6" ht="19.95" customHeight="1">
      <c r="A204" s="122"/>
      <c r="B204" s="209" t="s">
        <v>104</v>
      </c>
      <c r="C204" s="210"/>
      <c r="D204" s="22">
        <v>33351060.879999999</v>
      </c>
      <c r="E204" s="22">
        <v>34703222.039999999</v>
      </c>
      <c r="F204" s="23">
        <f>+D204-E204</f>
        <v>-1352161.1600000001</v>
      </c>
    </row>
    <row r="205" spans="1:6" ht="32.25" customHeight="1">
      <c r="A205" s="122"/>
      <c r="B205" s="209" t="s">
        <v>105</v>
      </c>
      <c r="C205" s="210"/>
      <c r="D205" s="22">
        <v>3054515.28</v>
      </c>
      <c r="E205" s="22">
        <v>3504429.52</v>
      </c>
      <c r="F205" s="23">
        <f>+D205-E205</f>
        <v>-449914.24000000022</v>
      </c>
    </row>
    <row r="206" spans="1:6" ht="24.6" customHeight="1" thickBot="1">
      <c r="A206" s="123"/>
      <c r="B206" s="212" t="s">
        <v>106</v>
      </c>
      <c r="C206" s="213"/>
      <c r="D206" s="24">
        <v>3192759.61</v>
      </c>
      <c r="E206" s="24">
        <v>2080323.04</v>
      </c>
      <c r="F206" s="25">
        <f>+D206-E206</f>
        <v>1112436.5699999998</v>
      </c>
    </row>
    <row r="207" spans="1:6" ht="19.95" customHeight="1" thickBot="1">
      <c r="A207" s="123"/>
      <c r="B207" s="262" t="s">
        <v>107</v>
      </c>
      <c r="C207" s="264"/>
      <c r="D207" s="136">
        <f>+D206+D205+D204</f>
        <v>39598335.769999996</v>
      </c>
      <c r="E207" s="136">
        <f>+E206+E205+E204</f>
        <v>40287974.600000001</v>
      </c>
      <c r="F207" s="173">
        <f>+D207-E207</f>
        <v>-689638.83000000566</v>
      </c>
    </row>
    <row r="208" spans="1:6" ht="12" customHeight="1">
      <c r="A208" s="115"/>
      <c r="B208" s="116"/>
      <c r="C208" s="117"/>
      <c r="D208" s="118"/>
      <c r="E208" s="118"/>
      <c r="F208" s="107"/>
    </row>
    <row r="209" spans="1:6" ht="12" customHeight="1" thickBot="1">
      <c r="A209" s="115"/>
      <c r="B209" s="119"/>
      <c r="C209" s="120"/>
      <c r="D209" s="118"/>
      <c r="E209" s="118"/>
      <c r="F209" s="107"/>
    </row>
    <row r="210" spans="1:6" ht="19.95" customHeight="1">
      <c r="A210" s="121"/>
      <c r="B210" s="220" t="s">
        <v>108</v>
      </c>
      <c r="C210" s="221"/>
      <c r="D210" s="67" t="s">
        <v>5</v>
      </c>
      <c r="E210" s="67" t="s">
        <v>5</v>
      </c>
      <c r="F210" s="68"/>
    </row>
    <row r="211" spans="1:6" ht="9" customHeight="1">
      <c r="A211" s="122"/>
      <c r="B211" s="103"/>
      <c r="C211" s="100"/>
      <c r="D211" s="69"/>
      <c r="E211" s="69"/>
      <c r="F211" s="70"/>
    </row>
    <row r="212" spans="1:6" ht="19.95" customHeight="1">
      <c r="A212" s="122"/>
      <c r="B212" s="209" t="s">
        <v>109</v>
      </c>
      <c r="C212" s="210"/>
      <c r="D212" s="22">
        <v>150493779.83000001</v>
      </c>
      <c r="E212" s="22">
        <v>147004235.50999999</v>
      </c>
      <c r="F212" s="23">
        <f t="shared" ref="F212:F219" si="3">+D212-E212</f>
        <v>3489544.3200000226</v>
      </c>
    </row>
    <row r="213" spans="1:6" ht="19.95" customHeight="1">
      <c r="A213" s="122"/>
      <c r="B213" s="209" t="s">
        <v>110</v>
      </c>
      <c r="C213" s="210"/>
      <c r="D213" s="22">
        <v>2214401.64</v>
      </c>
      <c r="E213" s="22">
        <v>707524.44</v>
      </c>
      <c r="F213" s="23">
        <f t="shared" si="3"/>
        <v>1506877.2000000002</v>
      </c>
    </row>
    <row r="214" spans="1:6" ht="19.95" customHeight="1">
      <c r="A214" s="122"/>
      <c r="B214" s="209" t="s">
        <v>111</v>
      </c>
      <c r="C214" s="210"/>
      <c r="D214" s="22">
        <v>149405.4</v>
      </c>
      <c r="E214" s="22">
        <v>72364.25</v>
      </c>
      <c r="F214" s="23">
        <f t="shared" si="3"/>
        <v>77041.149999999994</v>
      </c>
    </row>
    <row r="215" spans="1:6" ht="19.95" customHeight="1">
      <c r="A215" s="122"/>
      <c r="B215" s="209" t="s">
        <v>112</v>
      </c>
      <c r="C215" s="210"/>
      <c r="D215" s="22">
        <v>4799655.51</v>
      </c>
      <c r="E215" s="22">
        <v>6106775.7999999998</v>
      </c>
      <c r="F215" s="23">
        <f t="shared" si="3"/>
        <v>-1307120.29</v>
      </c>
    </row>
    <row r="216" spans="1:6" ht="19.95" customHeight="1">
      <c r="A216" s="122"/>
      <c r="B216" s="209" t="s">
        <v>113</v>
      </c>
      <c r="C216" s="210"/>
      <c r="D216" s="22">
        <v>420112.74</v>
      </c>
      <c r="E216" s="22">
        <v>295990.52</v>
      </c>
      <c r="F216" s="23">
        <f t="shared" si="3"/>
        <v>124122.21999999997</v>
      </c>
    </row>
    <row r="217" spans="1:6" ht="19.95" customHeight="1">
      <c r="A217" s="122"/>
      <c r="B217" s="209" t="s">
        <v>114</v>
      </c>
      <c r="C217" s="210"/>
      <c r="D217" s="22">
        <v>2406918.0099999998</v>
      </c>
      <c r="E217" s="22">
        <v>2019062.75</v>
      </c>
      <c r="F217" s="23">
        <f t="shared" si="3"/>
        <v>387855.25999999978</v>
      </c>
    </row>
    <row r="218" spans="1:6" ht="19.95" customHeight="1" thickBot="1">
      <c r="A218" s="122"/>
      <c r="B218" s="209" t="s">
        <v>115</v>
      </c>
      <c r="C218" s="210" t="s">
        <v>22</v>
      </c>
      <c r="D218" s="24">
        <v>727179.7</v>
      </c>
      <c r="E218" s="24">
        <v>1021373.55</v>
      </c>
      <c r="F218" s="25">
        <f t="shared" si="3"/>
        <v>-294193.85000000009</v>
      </c>
    </row>
    <row r="219" spans="1:6" ht="19.95" customHeight="1" thickBot="1">
      <c r="A219" s="114"/>
      <c r="B219" s="258" t="s">
        <v>116</v>
      </c>
      <c r="C219" s="267"/>
      <c r="D219" s="136">
        <f>+D212+D213+D214+D215+D216+D217+D218</f>
        <v>161211452.82999998</v>
      </c>
      <c r="E219" s="136">
        <f>+E212+E213+E214+E215+E216+E217+E218</f>
        <v>157227326.82000002</v>
      </c>
      <c r="F219" s="174">
        <f t="shared" si="3"/>
        <v>3984126.0099999607</v>
      </c>
    </row>
    <row r="220" spans="1:6" ht="12" customHeight="1">
      <c r="A220" s="115"/>
      <c r="B220" s="116"/>
      <c r="C220" s="117"/>
      <c r="D220" s="118"/>
      <c r="E220" s="118"/>
      <c r="F220" s="107"/>
    </row>
    <row r="221" spans="1:6" ht="12" customHeight="1" thickBot="1">
      <c r="A221" s="124"/>
      <c r="B221" s="119"/>
      <c r="C221" s="120"/>
      <c r="D221" s="118"/>
      <c r="E221" s="118"/>
      <c r="F221" s="107"/>
    </row>
    <row r="222" spans="1:6" s="158" customFormat="1" ht="19.95" customHeight="1" thickBot="1">
      <c r="A222" s="159"/>
      <c r="B222" s="214" t="s">
        <v>117</v>
      </c>
      <c r="C222" s="215"/>
      <c r="D222" s="71">
        <v>0</v>
      </c>
      <c r="E222" s="71">
        <v>0</v>
      </c>
      <c r="F222" s="71">
        <f>D222-E222</f>
        <v>0</v>
      </c>
    </row>
    <row r="223" spans="1:6" ht="11.4" customHeight="1">
      <c r="A223" s="124"/>
      <c r="B223" s="27"/>
      <c r="C223" s="93"/>
      <c r="D223" s="28"/>
      <c r="E223" s="28"/>
      <c r="F223" s="107"/>
    </row>
    <row r="224" spans="1:6" ht="12" customHeight="1" thickBot="1">
      <c r="A224" s="124"/>
      <c r="B224" s="119"/>
      <c r="C224" s="120"/>
      <c r="D224" s="118"/>
      <c r="E224" s="118"/>
      <c r="F224" s="107"/>
    </row>
    <row r="225" spans="1:6" s="158" customFormat="1" ht="37.5" customHeight="1" thickBot="1">
      <c r="A225" s="125"/>
      <c r="B225" s="214" t="s">
        <v>118</v>
      </c>
      <c r="C225" s="238"/>
      <c r="D225" s="26">
        <v>0</v>
      </c>
      <c r="E225" s="26">
        <v>0</v>
      </c>
      <c r="F225" s="72">
        <f>D225-E225</f>
        <v>0</v>
      </c>
    </row>
    <row r="226" spans="1:6" ht="12" customHeight="1">
      <c r="A226" s="124"/>
      <c r="B226" s="27"/>
      <c r="C226" s="93"/>
      <c r="D226" s="28"/>
      <c r="E226" s="28"/>
      <c r="F226" s="107"/>
    </row>
    <row r="227" spans="1:6" ht="12" customHeight="1" thickBot="1">
      <c r="A227" s="124"/>
      <c r="B227" s="119"/>
      <c r="C227" s="120"/>
      <c r="D227" s="118"/>
      <c r="E227" s="118"/>
      <c r="F227" s="107"/>
    </row>
    <row r="228" spans="1:6" s="158" customFormat="1" ht="19.95" customHeight="1" thickBot="1">
      <c r="A228" s="125"/>
      <c r="B228" s="214" t="s">
        <v>119</v>
      </c>
      <c r="C228" s="238"/>
      <c r="D228" s="26">
        <v>9792575.0500000007</v>
      </c>
      <c r="E228" s="26">
        <v>4106754.78</v>
      </c>
      <c r="F228" s="73">
        <f>+D228-E228</f>
        <v>5685820.2700000014</v>
      </c>
    </row>
    <row r="229" spans="1:6" s="158" customFormat="1" ht="12" customHeight="1">
      <c r="A229" s="126"/>
      <c r="B229" s="103"/>
      <c r="C229" s="100"/>
      <c r="D229" s="33"/>
      <c r="E229" s="33"/>
      <c r="F229" s="175"/>
    </row>
    <row r="230" spans="1:6" s="158" customFormat="1" ht="12" customHeight="1" thickBot="1">
      <c r="A230" s="126"/>
      <c r="B230" s="176"/>
      <c r="C230" s="177"/>
      <c r="D230" s="178"/>
      <c r="E230" s="178"/>
      <c r="F230" s="175"/>
    </row>
    <row r="231" spans="1:6" s="158" customFormat="1" ht="19.95" customHeight="1" thickBot="1">
      <c r="A231" s="125"/>
      <c r="B231" s="214" t="s">
        <v>120</v>
      </c>
      <c r="C231" s="238"/>
      <c r="D231" s="26">
        <v>0</v>
      </c>
      <c r="E231" s="26">
        <v>0</v>
      </c>
      <c r="F231" s="72">
        <f>D231-E231</f>
        <v>0</v>
      </c>
    </row>
    <row r="232" spans="1:6" s="158" customFormat="1" ht="12" customHeight="1">
      <c r="A232" s="126"/>
      <c r="B232" s="130"/>
      <c r="C232" s="156"/>
      <c r="D232" s="178"/>
      <c r="E232" s="178"/>
      <c r="F232" s="175"/>
    </row>
    <row r="233" spans="1:6" s="158" customFormat="1" ht="12" customHeight="1" thickBot="1">
      <c r="A233" s="126"/>
      <c r="B233" s="103"/>
      <c r="C233" s="100"/>
      <c r="D233" s="33"/>
      <c r="E233" s="33"/>
      <c r="F233" s="175"/>
    </row>
    <row r="234" spans="1:6" s="158" customFormat="1" ht="34.5" customHeight="1" thickBot="1">
      <c r="A234" s="125"/>
      <c r="B234" s="214" t="s">
        <v>121</v>
      </c>
      <c r="C234" s="238"/>
      <c r="D234" s="26">
        <v>0</v>
      </c>
      <c r="E234" s="26">
        <v>0</v>
      </c>
      <c r="F234" s="72">
        <f>D234-E234</f>
        <v>0</v>
      </c>
    </row>
    <row r="235" spans="1:6" ht="12.6" customHeight="1">
      <c r="A235" s="124"/>
      <c r="B235" s="27"/>
      <c r="C235" s="93"/>
      <c r="D235" s="28"/>
      <c r="E235" s="28"/>
      <c r="F235" s="107"/>
    </row>
    <row r="236" spans="1:6" ht="12" customHeight="1" thickBot="1">
      <c r="A236" s="124"/>
      <c r="B236" s="27"/>
      <c r="C236" s="93"/>
      <c r="D236" s="28"/>
      <c r="E236" s="28"/>
      <c r="F236" s="107"/>
    </row>
    <row r="237" spans="1:6" s="127" customFormat="1" ht="26.25" customHeight="1" thickBot="1">
      <c r="A237" s="227" t="s">
        <v>122</v>
      </c>
      <c r="B237" s="217"/>
      <c r="C237" s="217"/>
      <c r="D237" s="146">
        <f>+D231+D228+D225+D222+D219+D207+D234</f>
        <v>210602363.64999998</v>
      </c>
      <c r="E237" s="146">
        <f>+E231+E228+E225+E222+E219+E207+E234</f>
        <v>201622056.20000002</v>
      </c>
      <c r="F237" s="179">
        <f>+D237-E237</f>
        <v>8980307.4499999583</v>
      </c>
    </row>
    <row r="238" spans="1:6" ht="12" customHeight="1">
      <c r="A238" s="124"/>
      <c r="B238" s="124"/>
      <c r="C238" s="36"/>
      <c r="D238" s="37"/>
      <c r="E238" s="37"/>
      <c r="F238" s="107"/>
    </row>
    <row r="239" spans="1:6" ht="12" customHeight="1">
      <c r="A239" s="124"/>
      <c r="B239" s="124"/>
      <c r="C239" s="36"/>
      <c r="D239" s="37"/>
      <c r="E239" s="37"/>
      <c r="F239" s="107"/>
    </row>
    <row r="240" spans="1:6" ht="12" customHeight="1">
      <c r="A240" s="124"/>
      <c r="B240" s="124"/>
      <c r="C240" s="36"/>
      <c r="D240" s="37"/>
      <c r="E240" s="37"/>
      <c r="F240" s="107"/>
    </row>
    <row r="241" spans="1:6" ht="12" customHeight="1">
      <c r="A241" s="124"/>
      <c r="B241" s="124"/>
      <c r="C241" s="36"/>
      <c r="D241" s="37"/>
      <c r="E241" s="37"/>
      <c r="F241" s="107"/>
    </row>
    <row r="242" spans="1:6" ht="12" customHeight="1">
      <c r="A242" s="124"/>
      <c r="B242" s="124"/>
      <c r="C242" s="36"/>
      <c r="D242" s="37"/>
      <c r="E242" s="37"/>
      <c r="F242" s="107"/>
    </row>
    <row r="243" spans="1:6" ht="12" customHeight="1">
      <c r="A243" s="124"/>
      <c r="B243" s="124"/>
      <c r="C243" s="36"/>
      <c r="D243" s="37"/>
      <c r="E243" s="37"/>
      <c r="F243" s="107"/>
    </row>
    <row r="244" spans="1:6" ht="12" customHeight="1">
      <c r="A244" s="124"/>
      <c r="B244" s="124"/>
      <c r="C244" s="36"/>
      <c r="D244" s="37"/>
      <c r="E244" s="37"/>
      <c r="F244" s="107"/>
    </row>
    <row r="245" spans="1:6" ht="12" customHeight="1">
      <c r="A245" s="124"/>
      <c r="B245" s="124"/>
      <c r="C245" s="36"/>
      <c r="D245" s="37"/>
      <c r="E245" s="37"/>
      <c r="F245" s="107"/>
    </row>
    <row r="246" spans="1:6" s="127" customFormat="1" ht="21" customHeight="1" thickBot="1">
      <c r="A246" s="12" t="s">
        <v>26</v>
      </c>
      <c r="B246" s="236" t="s">
        <v>123</v>
      </c>
      <c r="C246" s="237"/>
      <c r="D246" s="50" t="s">
        <v>5</v>
      </c>
      <c r="E246" s="50" t="s">
        <v>5</v>
      </c>
      <c r="F246" s="147"/>
    </row>
    <row r="247" spans="1:6" ht="18" customHeight="1" thickBot="1">
      <c r="A247" s="129"/>
      <c r="B247" s="130"/>
      <c r="C247" s="34"/>
      <c r="D247" s="15">
        <v>2022</v>
      </c>
      <c r="E247" s="15">
        <v>2021</v>
      </c>
      <c r="F247" s="53" t="s">
        <v>6</v>
      </c>
    </row>
    <row r="248" spans="1:6" ht="19.95" customHeight="1">
      <c r="A248" s="131"/>
      <c r="B248" s="220" t="s">
        <v>124</v>
      </c>
      <c r="C248" s="221"/>
      <c r="D248" s="74"/>
      <c r="E248" s="74"/>
      <c r="F248" s="75"/>
    </row>
    <row r="249" spans="1:6" ht="22.2" customHeight="1">
      <c r="A249" s="132"/>
      <c r="B249" s="265" t="s">
        <v>125</v>
      </c>
      <c r="C249" s="266"/>
      <c r="D249" s="31" t="s">
        <v>5</v>
      </c>
      <c r="E249" s="31" t="s">
        <v>5</v>
      </c>
      <c r="F249" s="23"/>
    </row>
    <row r="250" spans="1:6" ht="19.95" customHeight="1">
      <c r="A250" s="132"/>
      <c r="B250" s="222" t="s">
        <v>126</v>
      </c>
      <c r="C250" s="223"/>
      <c r="D250" s="22">
        <v>81948490.109999999</v>
      </c>
      <c r="E250" s="22">
        <v>75837716.700000003</v>
      </c>
      <c r="F250" s="23">
        <f t="shared" ref="F250:F255" si="4">+D250-E250</f>
        <v>6110773.4099999964</v>
      </c>
    </row>
    <row r="251" spans="1:6" ht="19.95" customHeight="1">
      <c r="A251" s="132"/>
      <c r="B251" s="209" t="s">
        <v>127</v>
      </c>
      <c r="C251" s="210"/>
      <c r="D251" s="22">
        <v>5747015.0199999996</v>
      </c>
      <c r="E251" s="22">
        <v>5326364.3899999997</v>
      </c>
      <c r="F251" s="23">
        <f t="shared" si="4"/>
        <v>420650.62999999989</v>
      </c>
    </row>
    <row r="252" spans="1:6" ht="19.95" customHeight="1">
      <c r="A252" s="132"/>
      <c r="B252" s="209" t="s">
        <v>128</v>
      </c>
      <c r="C252" s="210"/>
      <c r="D252" s="22">
        <v>715716.57</v>
      </c>
      <c r="E252" s="22">
        <v>885436.7</v>
      </c>
      <c r="F252" s="23">
        <f t="shared" si="4"/>
        <v>-169720.13</v>
      </c>
    </row>
    <row r="253" spans="1:6" ht="19.95" customHeight="1">
      <c r="A253" s="132"/>
      <c r="B253" s="209" t="s">
        <v>129</v>
      </c>
      <c r="C253" s="210"/>
      <c r="D253" s="22">
        <v>832297.1</v>
      </c>
      <c r="E253" s="22">
        <v>1028220.79</v>
      </c>
      <c r="F253" s="23">
        <f t="shared" si="4"/>
        <v>-195923.69000000006</v>
      </c>
    </row>
    <row r="254" spans="1:6" ht="21" customHeight="1">
      <c r="A254" s="132"/>
      <c r="B254" s="209" t="s">
        <v>130</v>
      </c>
      <c r="C254" s="210"/>
      <c r="D254" s="22">
        <v>305222.74</v>
      </c>
      <c r="E254" s="22">
        <v>337680.16</v>
      </c>
      <c r="F254" s="23">
        <f t="shared" si="4"/>
        <v>-32457.419999999984</v>
      </c>
    </row>
    <row r="255" spans="1:6" ht="33.6" customHeight="1">
      <c r="A255" s="132"/>
      <c r="B255" s="270" t="s">
        <v>131</v>
      </c>
      <c r="C255" s="271"/>
      <c r="D255" s="180">
        <f>+D254+D253+D252+D251+D250</f>
        <v>89548741.539999992</v>
      </c>
      <c r="E255" s="180">
        <f>+E254+E253+E252+E251+E250</f>
        <v>83415418.74000001</v>
      </c>
      <c r="F255" s="181">
        <f t="shared" si="4"/>
        <v>6133322.7999999821</v>
      </c>
    </row>
    <row r="256" spans="1:6" ht="12" customHeight="1">
      <c r="A256" s="132"/>
      <c r="B256" s="58"/>
      <c r="C256" s="100"/>
      <c r="D256" s="76"/>
      <c r="E256" s="76"/>
      <c r="F256" s="77"/>
    </row>
    <row r="257" spans="1:8" ht="19.95" customHeight="1" thickBot="1">
      <c r="A257" s="132"/>
      <c r="B257" s="272" t="s">
        <v>132</v>
      </c>
      <c r="C257" s="266"/>
      <c r="D257" s="76">
        <v>31159448.460000001</v>
      </c>
      <c r="E257" s="76">
        <v>28785561.09</v>
      </c>
      <c r="F257" s="77">
        <f>+D257-E257</f>
        <v>2373887.370000001</v>
      </c>
    </row>
    <row r="258" spans="1:8" ht="12" customHeight="1" thickBot="1">
      <c r="A258" s="125"/>
      <c r="B258" s="182"/>
      <c r="C258" s="183"/>
      <c r="D258" s="184"/>
      <c r="E258" s="184"/>
      <c r="F258" s="171"/>
    </row>
    <row r="259" spans="1:8" ht="19.95" customHeight="1" thickBot="1">
      <c r="A259" s="135"/>
      <c r="B259" s="268" t="s">
        <v>133</v>
      </c>
      <c r="C259" s="269"/>
      <c r="D259" s="26">
        <f>+D257+D255</f>
        <v>120708190</v>
      </c>
      <c r="E259" s="26">
        <f>+E257+E255</f>
        <v>112200979.83000001</v>
      </c>
      <c r="F259" s="78">
        <f>+D259-E259</f>
        <v>8507210.1699999869</v>
      </c>
    </row>
    <row r="260" spans="1:8" ht="12" customHeight="1">
      <c r="A260" s="124"/>
      <c r="B260" s="141"/>
      <c r="C260" s="142"/>
      <c r="D260" s="118"/>
      <c r="E260" s="118"/>
      <c r="F260" s="107"/>
    </row>
    <row r="261" spans="1:8" ht="12" customHeight="1" thickBot="1">
      <c r="A261" s="124"/>
      <c r="B261" s="116"/>
      <c r="C261" s="142"/>
      <c r="D261" s="118"/>
      <c r="E261" s="118"/>
      <c r="F261" s="107"/>
    </row>
    <row r="262" spans="1:8" ht="17.399999999999999" customHeight="1">
      <c r="A262" s="185"/>
      <c r="B262" s="220" t="s">
        <v>134</v>
      </c>
      <c r="C262" s="221"/>
      <c r="D262" s="55" t="s">
        <v>5</v>
      </c>
      <c r="E262" s="55" t="s">
        <v>5</v>
      </c>
      <c r="F262" s="30"/>
    </row>
    <row r="263" spans="1:8" ht="9.6" customHeight="1">
      <c r="A263" s="186"/>
      <c r="B263" s="27"/>
      <c r="C263" s="93"/>
      <c r="D263" s="22"/>
      <c r="E263" s="22"/>
      <c r="F263" s="23"/>
    </row>
    <row r="264" spans="1:8" ht="19.95" customHeight="1">
      <c r="A264" s="122"/>
      <c r="B264" s="209" t="s">
        <v>135</v>
      </c>
      <c r="C264" s="210"/>
      <c r="D264" s="22">
        <v>16252894.470000001</v>
      </c>
      <c r="E264" s="22">
        <v>13789107.720000001</v>
      </c>
      <c r="F264" s="23">
        <f t="shared" ref="F264:F276" si="5">+D264-E264</f>
        <v>2463786.75</v>
      </c>
    </row>
    <row r="265" spans="1:8" ht="19.95" customHeight="1">
      <c r="A265" s="122"/>
      <c r="B265" s="209" t="s">
        <v>136</v>
      </c>
      <c r="C265" s="209"/>
      <c r="D265" s="22">
        <v>0</v>
      </c>
      <c r="E265" s="22">
        <v>0</v>
      </c>
      <c r="F265" s="23">
        <f>D265-E265</f>
        <v>0</v>
      </c>
      <c r="G265" s="134"/>
      <c r="H265" s="134"/>
    </row>
    <row r="266" spans="1:8" ht="19.95" customHeight="1">
      <c r="A266" s="122"/>
      <c r="B266" s="209" t="s">
        <v>137</v>
      </c>
      <c r="C266" s="209"/>
      <c r="D266" s="22">
        <v>210349.67</v>
      </c>
      <c r="E266" s="22">
        <v>0</v>
      </c>
      <c r="F266" s="23">
        <f>D266-E266</f>
        <v>210349.67</v>
      </c>
      <c r="G266" s="134"/>
      <c r="H266" s="134"/>
    </row>
    <row r="267" spans="1:8" ht="19.95" customHeight="1">
      <c r="A267" s="122"/>
      <c r="B267" s="209" t="s">
        <v>138</v>
      </c>
      <c r="C267" s="210"/>
      <c r="D267" s="22">
        <v>648066.69999999995</v>
      </c>
      <c r="E267" s="22">
        <v>3077880.85</v>
      </c>
      <c r="F267" s="23">
        <f t="shared" si="5"/>
        <v>-2429814.1500000004</v>
      </c>
    </row>
    <row r="268" spans="1:8" ht="19.95" customHeight="1">
      <c r="A268" s="122"/>
      <c r="B268" s="209" t="s">
        <v>139</v>
      </c>
      <c r="C268" s="210"/>
      <c r="D268" s="22">
        <v>1347978.51</v>
      </c>
      <c r="E268" s="22">
        <v>796614.04</v>
      </c>
      <c r="F268" s="23">
        <f t="shared" si="5"/>
        <v>551364.47</v>
      </c>
    </row>
    <row r="269" spans="1:8" ht="28.5" customHeight="1">
      <c r="A269" s="122"/>
      <c r="B269" s="209" t="s">
        <v>140</v>
      </c>
      <c r="C269" s="210"/>
      <c r="D269" s="22">
        <v>0</v>
      </c>
      <c r="E269" s="22">
        <v>0</v>
      </c>
      <c r="F269" s="23">
        <f>D269-E269</f>
        <v>0</v>
      </c>
    </row>
    <row r="270" spans="1:8" ht="19.95" customHeight="1">
      <c r="A270" s="122"/>
      <c r="B270" s="209" t="s">
        <v>141</v>
      </c>
      <c r="C270" s="210"/>
      <c r="D270" s="22">
        <v>1567294.84</v>
      </c>
      <c r="E270" s="22">
        <v>1676356.91</v>
      </c>
      <c r="F270" s="23">
        <f t="shared" si="5"/>
        <v>-109062.06999999983</v>
      </c>
    </row>
    <row r="271" spans="1:8" ht="19.95" customHeight="1">
      <c r="A271" s="122"/>
      <c r="B271" s="209" t="s">
        <v>142</v>
      </c>
      <c r="C271" s="210"/>
      <c r="D271" s="22">
        <v>27530112.550000001</v>
      </c>
      <c r="E271" s="22">
        <v>26052445.710000001</v>
      </c>
      <c r="F271" s="23">
        <f t="shared" si="5"/>
        <v>1477666.8399999999</v>
      </c>
    </row>
    <row r="272" spans="1:8" ht="19.95" customHeight="1">
      <c r="A272" s="122"/>
      <c r="B272" s="209" t="s">
        <v>143</v>
      </c>
      <c r="C272" s="210"/>
      <c r="D272" s="22">
        <v>833358.16</v>
      </c>
      <c r="E272" s="22">
        <v>850918.55</v>
      </c>
      <c r="F272" s="23">
        <f t="shared" si="5"/>
        <v>-17560.390000000014</v>
      </c>
    </row>
    <row r="273" spans="1:6" ht="19.95" customHeight="1">
      <c r="A273" s="122"/>
      <c r="B273" s="209" t="s">
        <v>144</v>
      </c>
      <c r="C273" s="210"/>
      <c r="D273" s="22">
        <v>0</v>
      </c>
      <c r="E273" s="22">
        <v>0</v>
      </c>
      <c r="F273" s="23">
        <f>D273-E273</f>
        <v>0</v>
      </c>
    </row>
    <row r="274" spans="1:6" ht="19.95" customHeight="1">
      <c r="A274" s="122"/>
      <c r="B274" s="209" t="s">
        <v>145</v>
      </c>
      <c r="C274" s="210"/>
      <c r="D274" s="22">
        <v>1104279.33</v>
      </c>
      <c r="E274" s="22">
        <v>1262804</v>
      </c>
      <c r="F274" s="23">
        <f t="shared" si="5"/>
        <v>-158524.66999999993</v>
      </c>
    </row>
    <row r="275" spans="1:6" ht="19.2" customHeight="1" thickBot="1">
      <c r="A275" s="123"/>
      <c r="B275" s="212" t="s">
        <v>146</v>
      </c>
      <c r="C275" s="213"/>
      <c r="D275" s="24">
        <v>2063339.9</v>
      </c>
      <c r="E275" s="24">
        <v>2165080.2599999998</v>
      </c>
      <c r="F275" s="25">
        <f t="shared" si="5"/>
        <v>-101740.35999999987</v>
      </c>
    </row>
    <row r="276" spans="1:6" s="158" customFormat="1" ht="19.95" customHeight="1" thickBot="1">
      <c r="A276" s="135"/>
      <c r="B276" s="273" t="s">
        <v>147</v>
      </c>
      <c r="C276" s="264"/>
      <c r="D276" s="136">
        <f>SUM(D264:D275)</f>
        <v>51557674.129999995</v>
      </c>
      <c r="E276" s="136">
        <f>SUM(E264:E275)</f>
        <v>49671208.039999999</v>
      </c>
      <c r="F276" s="173">
        <f t="shared" si="5"/>
        <v>1886466.0899999961</v>
      </c>
    </row>
    <row r="277" spans="1:6" ht="12" customHeight="1">
      <c r="A277" s="124"/>
      <c r="B277" s="141"/>
      <c r="C277" s="142"/>
      <c r="D277" s="118"/>
      <c r="E277" s="118"/>
      <c r="F277" s="107"/>
    </row>
    <row r="278" spans="1:6" ht="12" customHeight="1">
      <c r="A278" s="124"/>
      <c r="B278" s="187"/>
      <c r="C278" s="166"/>
      <c r="D278" s="143"/>
      <c r="E278" s="143"/>
      <c r="F278" s="107"/>
    </row>
    <row r="279" spans="1:6" ht="12" customHeight="1">
      <c r="A279" s="124"/>
      <c r="B279" s="187"/>
      <c r="C279" s="166"/>
      <c r="D279" s="143"/>
      <c r="E279" s="143"/>
      <c r="F279" s="107"/>
    </row>
    <row r="280" spans="1:6" ht="12" customHeight="1">
      <c r="A280" s="124"/>
      <c r="B280" s="187"/>
      <c r="C280" s="166"/>
      <c r="D280" s="143"/>
      <c r="E280" s="143"/>
      <c r="F280" s="107"/>
    </row>
    <row r="281" spans="1:6" ht="12" customHeight="1">
      <c r="A281" s="124"/>
      <c r="B281" s="187"/>
      <c r="C281" s="166"/>
      <c r="D281" s="143"/>
      <c r="E281" s="143"/>
      <c r="F281" s="107"/>
    </row>
    <row r="282" spans="1:6" ht="12" customHeight="1">
      <c r="A282" s="124"/>
      <c r="B282" s="187"/>
      <c r="C282" s="166"/>
      <c r="D282" s="143"/>
      <c r="E282" s="143"/>
      <c r="F282" s="107"/>
    </row>
    <row r="283" spans="1:6" ht="12" customHeight="1">
      <c r="A283" s="124"/>
      <c r="B283" s="187"/>
      <c r="C283" s="166"/>
      <c r="D283" s="143"/>
      <c r="E283" s="143"/>
      <c r="F283" s="107"/>
    </row>
    <row r="284" spans="1:6" ht="12" customHeight="1">
      <c r="A284" s="124"/>
      <c r="B284" s="187"/>
      <c r="C284" s="166"/>
      <c r="D284" s="143"/>
      <c r="E284" s="143"/>
      <c r="F284" s="107"/>
    </row>
    <row r="285" spans="1:6" ht="12" customHeight="1" thickBot="1">
      <c r="A285" s="124"/>
      <c r="B285" s="187"/>
      <c r="C285" s="166"/>
      <c r="D285" s="143"/>
      <c r="E285" s="143"/>
      <c r="F285" s="107"/>
    </row>
    <row r="286" spans="1:6" ht="19.95" customHeight="1">
      <c r="A286" s="131"/>
      <c r="B286" s="220" t="s">
        <v>148</v>
      </c>
      <c r="C286" s="221"/>
      <c r="D286" s="80"/>
      <c r="E286" s="80"/>
      <c r="F286" s="81"/>
    </row>
    <row r="287" spans="1:6" ht="9" customHeight="1">
      <c r="A287" s="132"/>
      <c r="B287" s="103"/>
      <c r="C287" s="100"/>
      <c r="D287" s="82"/>
      <c r="E287" s="82"/>
      <c r="F287" s="83"/>
    </row>
    <row r="288" spans="1:6" ht="22.95" customHeight="1">
      <c r="A288" s="132"/>
      <c r="B288" s="209" t="s">
        <v>149</v>
      </c>
      <c r="C288" s="210"/>
      <c r="D288" s="188">
        <v>839217.4</v>
      </c>
      <c r="E288" s="188">
        <v>675715.22</v>
      </c>
      <c r="F288" s="189">
        <f>+D288-E288</f>
        <v>163502.18000000005</v>
      </c>
    </row>
    <row r="289" spans="1:6" ht="21" customHeight="1">
      <c r="A289" s="132"/>
      <c r="B289" s="209" t="s">
        <v>150</v>
      </c>
      <c r="C289" s="210"/>
      <c r="D289" s="188">
        <v>11000547.390000001</v>
      </c>
      <c r="E289" s="188">
        <v>11012763.58</v>
      </c>
      <c r="F289" s="189">
        <f>+D289-E289</f>
        <v>-12216.189999999478</v>
      </c>
    </row>
    <row r="290" spans="1:6" ht="21.6" customHeight="1">
      <c r="A290" s="132"/>
      <c r="B290" s="209" t="s">
        <v>151</v>
      </c>
      <c r="C290" s="210"/>
      <c r="D290" s="84">
        <v>0</v>
      </c>
      <c r="E290" s="84">
        <v>0</v>
      </c>
      <c r="F290" s="23">
        <f>D290-E290</f>
        <v>0</v>
      </c>
    </row>
    <row r="291" spans="1:6" ht="39.75" customHeight="1" thickBot="1">
      <c r="A291" s="135"/>
      <c r="B291" s="212" t="s">
        <v>152</v>
      </c>
      <c r="C291" s="213"/>
      <c r="D291" s="190">
        <v>4435761.3899999997</v>
      </c>
      <c r="E291" s="190">
        <v>6266089.5999999996</v>
      </c>
      <c r="F291" s="191">
        <f>+D291-E291</f>
        <v>-1830328.21</v>
      </c>
    </row>
    <row r="292" spans="1:6" ht="19.95" customHeight="1" thickBot="1">
      <c r="A292" s="125"/>
      <c r="B292" s="226" t="s">
        <v>153</v>
      </c>
      <c r="C292" s="215"/>
      <c r="D292" s="26">
        <f>+D291+D290+D289+D288</f>
        <v>16275526.180000002</v>
      </c>
      <c r="E292" s="26">
        <f>+E291+E290+E289+E288</f>
        <v>17954568.399999999</v>
      </c>
      <c r="F292" s="73">
        <f>+D292-E292</f>
        <v>-1679042.2199999969</v>
      </c>
    </row>
    <row r="293" spans="1:6" ht="12" customHeight="1">
      <c r="A293" s="124"/>
      <c r="B293" s="47"/>
      <c r="C293" s="48"/>
      <c r="D293" s="39"/>
      <c r="E293" s="39"/>
      <c r="F293" s="107"/>
    </row>
    <row r="294" spans="1:6" ht="12" customHeight="1">
      <c r="A294" s="124"/>
      <c r="B294" s="47"/>
      <c r="C294" s="48"/>
      <c r="D294" s="39"/>
      <c r="E294" s="39"/>
      <c r="F294" s="107"/>
    </row>
    <row r="295" spans="1:6" ht="12" customHeight="1" thickBot="1">
      <c r="A295" s="124"/>
      <c r="B295" s="47"/>
      <c r="C295" s="48"/>
      <c r="D295" s="39"/>
      <c r="E295" s="39"/>
      <c r="F295" s="107"/>
    </row>
    <row r="296" spans="1:6" ht="16.5" customHeight="1" thickBot="1">
      <c r="A296" s="124"/>
      <c r="B296" s="79"/>
      <c r="C296" s="51"/>
      <c r="D296" s="15">
        <v>2022</v>
      </c>
      <c r="E296" s="15">
        <v>2021</v>
      </c>
      <c r="F296" s="53" t="s">
        <v>6</v>
      </c>
    </row>
    <row r="297" spans="1:6" s="158" customFormat="1" ht="19.95" customHeight="1" thickBot="1">
      <c r="A297" s="125"/>
      <c r="B297" s="214" t="s">
        <v>154</v>
      </c>
      <c r="C297" s="238"/>
      <c r="D297" s="73">
        <v>5017471.71</v>
      </c>
      <c r="E297" s="73">
        <v>7141486.4699999997</v>
      </c>
      <c r="F297" s="73">
        <f>+D297-E297</f>
        <v>-2124014.7599999998</v>
      </c>
    </row>
    <row r="298" spans="1:6" s="158" customFormat="1" ht="12" customHeight="1">
      <c r="A298" s="126"/>
      <c r="B298" s="105"/>
      <c r="C298" s="104"/>
      <c r="D298" s="33"/>
      <c r="E298" s="33"/>
      <c r="F298" s="175"/>
    </row>
    <row r="299" spans="1:6" s="158" customFormat="1" ht="12" customHeight="1" thickBot="1">
      <c r="A299" s="126"/>
      <c r="B299" s="94"/>
      <c r="C299" s="95"/>
      <c r="D299" s="52"/>
      <c r="E299" s="52"/>
      <c r="F299" s="175"/>
    </row>
    <row r="300" spans="1:6" s="158" customFormat="1" ht="19.95" customHeight="1" thickBot="1">
      <c r="A300" s="125"/>
      <c r="B300" s="214" t="s">
        <v>155</v>
      </c>
      <c r="C300" s="238"/>
      <c r="D300" s="73">
        <v>1427909.11</v>
      </c>
      <c r="E300" s="73">
        <v>1150167.93</v>
      </c>
      <c r="F300" s="73">
        <f>+D300-E300</f>
        <v>277741.18000000017</v>
      </c>
    </row>
    <row r="301" spans="1:6" ht="12" customHeight="1" thickBot="1">
      <c r="A301" s="124"/>
      <c r="B301" s="187"/>
      <c r="C301" s="166"/>
      <c r="D301" s="143"/>
      <c r="E301" s="143"/>
      <c r="F301" s="107"/>
    </row>
    <row r="302" spans="1:6" s="127" customFormat="1" ht="19.95" customHeight="1" thickBot="1">
      <c r="A302" s="192"/>
      <c r="B302" s="274" t="s">
        <v>156</v>
      </c>
      <c r="C302" s="276"/>
      <c r="D302" s="193">
        <f>(+D300+D297+D292+D276+D259)</f>
        <v>194986771.13</v>
      </c>
      <c r="E302" s="193">
        <f>(+E300+E297+E292+E276+E259)</f>
        <v>188118410.67000002</v>
      </c>
      <c r="F302" s="193">
        <f>+D302-E302</f>
        <v>6868360.4599999785</v>
      </c>
    </row>
    <row r="303" spans="1:6" ht="12" customHeight="1">
      <c r="A303" s="124"/>
      <c r="B303" s="137"/>
      <c r="C303" s="117"/>
      <c r="D303" s="118"/>
      <c r="E303" s="118"/>
      <c r="F303" s="107"/>
    </row>
    <row r="304" spans="1:6" ht="12" customHeight="1" thickBot="1">
      <c r="A304" s="124"/>
      <c r="B304" s="137"/>
      <c r="C304" s="117"/>
      <c r="D304" s="118"/>
      <c r="E304" s="118"/>
      <c r="F304" s="107"/>
    </row>
    <row r="305" spans="1:7" s="127" customFormat="1" ht="53.25" customHeight="1" thickBot="1">
      <c r="A305" s="192"/>
      <c r="B305" s="274" t="s">
        <v>157</v>
      </c>
      <c r="C305" s="260"/>
      <c r="D305" s="146">
        <f>+D237-D302</f>
        <v>15615592.519999981</v>
      </c>
      <c r="E305" s="146">
        <f>+E237-E302</f>
        <v>13503645.530000001</v>
      </c>
      <c r="F305" s="179">
        <f>+D305-E305</f>
        <v>2111946.9899999797</v>
      </c>
    </row>
    <row r="306" spans="1:7" ht="19.95" customHeight="1">
      <c r="A306" s="124"/>
      <c r="B306" s="137"/>
      <c r="C306" s="117"/>
      <c r="D306" s="118"/>
      <c r="E306" s="118"/>
      <c r="F306" s="107"/>
    </row>
    <row r="307" spans="1:7" ht="19.95" customHeight="1">
      <c r="A307" s="124"/>
      <c r="B307" s="137"/>
      <c r="C307" s="117"/>
      <c r="D307" s="118"/>
      <c r="E307" s="118"/>
      <c r="F307" s="107"/>
    </row>
    <row r="308" spans="1:7" ht="19.95" customHeight="1">
      <c r="A308" s="124"/>
      <c r="B308" s="137"/>
      <c r="C308" s="117"/>
      <c r="D308" s="118"/>
      <c r="E308" s="118"/>
      <c r="F308" s="107"/>
    </row>
    <row r="309" spans="1:7" ht="19.95" customHeight="1">
      <c r="A309" s="124"/>
      <c r="B309" s="137"/>
      <c r="C309" s="117"/>
      <c r="D309" s="118"/>
      <c r="E309" s="118"/>
      <c r="F309" s="107"/>
    </row>
    <row r="310" spans="1:7" ht="19.95" customHeight="1">
      <c r="A310" s="124"/>
      <c r="B310" s="137"/>
      <c r="C310" s="117"/>
      <c r="D310" s="118"/>
      <c r="E310" s="118"/>
      <c r="F310" s="107"/>
    </row>
    <row r="311" spans="1:7" s="127" customFormat="1" ht="19.95" customHeight="1">
      <c r="A311" s="128" t="s">
        <v>158</v>
      </c>
      <c r="B311" s="218" t="s">
        <v>159</v>
      </c>
      <c r="C311" s="219"/>
      <c r="D311" s="194"/>
      <c r="E311" s="194"/>
      <c r="F311" s="147"/>
    </row>
    <row r="312" spans="1:7" ht="12" customHeight="1" thickBot="1">
      <c r="A312" s="129"/>
      <c r="B312" s="130"/>
      <c r="C312" s="34"/>
      <c r="D312" s="118"/>
      <c r="E312" s="118"/>
      <c r="F312" s="107"/>
    </row>
    <row r="313" spans="1:7" ht="19.95" customHeight="1">
      <c r="A313" s="131"/>
      <c r="B313" s="250" t="s">
        <v>160</v>
      </c>
      <c r="C313" s="221"/>
      <c r="D313" s="55">
        <v>4343.16</v>
      </c>
      <c r="E313" s="55">
        <v>8746.08</v>
      </c>
      <c r="F313" s="30">
        <f>+D313-E313</f>
        <v>-4402.92</v>
      </c>
      <c r="G313" s="134"/>
    </row>
    <row r="314" spans="1:7" ht="19.95" customHeight="1">
      <c r="A314" s="132"/>
      <c r="B314" s="222" t="s">
        <v>161</v>
      </c>
      <c r="C314" s="223"/>
      <c r="D314" s="22">
        <v>-1801736.97</v>
      </c>
      <c r="E314" s="22">
        <v>-2206144.81</v>
      </c>
      <c r="F314" s="23">
        <f>D314-E314</f>
        <v>404407.84000000008</v>
      </c>
    </row>
    <row r="315" spans="1:7" ht="19.95" customHeight="1" thickBot="1">
      <c r="A315" s="132"/>
      <c r="B315" s="222" t="s">
        <v>162</v>
      </c>
      <c r="C315" s="223"/>
      <c r="D315" s="24">
        <v>134.44999999999999</v>
      </c>
      <c r="E315" s="24">
        <v>66.33</v>
      </c>
      <c r="F315" s="23">
        <f>+D315-E315</f>
        <v>68.11999999999999</v>
      </c>
    </row>
    <row r="316" spans="1:7" ht="17.399999999999999" customHeight="1" thickBot="1">
      <c r="A316" s="125"/>
      <c r="B316" s="275" t="s">
        <v>163</v>
      </c>
      <c r="C316" s="267"/>
      <c r="D316" s="26">
        <f>D313+D314+D315</f>
        <v>-1797259.36</v>
      </c>
      <c r="E316" s="26">
        <f>E313+E314+E315</f>
        <v>-2197332.4</v>
      </c>
      <c r="F316" s="73">
        <f>+D316-E316</f>
        <v>400073.0399999998</v>
      </c>
    </row>
    <row r="317" spans="1:7" ht="12" customHeight="1">
      <c r="A317" s="124"/>
      <c r="B317" s="130"/>
      <c r="C317" s="145"/>
      <c r="D317" s="33"/>
      <c r="E317" s="33"/>
      <c r="F317" s="107"/>
    </row>
    <row r="318" spans="1:7" ht="12" customHeight="1">
      <c r="A318" s="124"/>
      <c r="B318" s="130"/>
      <c r="C318" s="145"/>
      <c r="D318" s="33"/>
      <c r="E318" s="33"/>
      <c r="F318" s="107"/>
    </row>
    <row r="319" spans="1:7" s="127" customFormat="1" ht="42" customHeight="1">
      <c r="A319" s="128" t="s">
        <v>164</v>
      </c>
      <c r="B319" s="218" t="s">
        <v>165</v>
      </c>
      <c r="C319" s="219"/>
      <c r="D319" s="194"/>
      <c r="E319" s="194"/>
      <c r="F319" s="147"/>
    </row>
    <row r="320" spans="1:7" ht="12" customHeight="1" thickBot="1"/>
    <row r="321" spans="1:7" ht="19.95" customHeight="1">
      <c r="A321" s="195"/>
      <c r="B321" s="250" t="s">
        <v>166</v>
      </c>
      <c r="C321" s="221"/>
      <c r="D321" s="85">
        <v>0</v>
      </c>
      <c r="E321" s="85">
        <v>0</v>
      </c>
      <c r="F321" s="30">
        <f>D321-E321</f>
        <v>0</v>
      </c>
    </row>
    <row r="322" spans="1:7" ht="19.95" customHeight="1" thickBot="1">
      <c r="A322" s="196"/>
      <c r="B322" s="222" t="s">
        <v>167</v>
      </c>
      <c r="C322" s="223"/>
      <c r="D322" s="86">
        <v>50000</v>
      </c>
      <c r="E322" s="86">
        <v>5000</v>
      </c>
      <c r="F322" s="25">
        <f>D322-E322</f>
        <v>45000</v>
      </c>
    </row>
    <row r="323" spans="1:7" ht="19.95" customHeight="1" thickBot="1">
      <c r="A323" s="197"/>
      <c r="B323" s="275" t="s">
        <v>168</v>
      </c>
      <c r="C323" s="279"/>
      <c r="D323" s="87">
        <f>D321-D322</f>
        <v>-50000</v>
      </c>
      <c r="E323" s="87">
        <f>E321-E322</f>
        <v>-5000</v>
      </c>
      <c r="F323" s="87">
        <f>SUM(F321:F322)</f>
        <v>45000</v>
      </c>
    </row>
    <row r="324" spans="1:7" ht="12" customHeight="1">
      <c r="A324" s="124"/>
      <c r="B324" s="130"/>
      <c r="C324" s="145"/>
      <c r="D324" s="33"/>
      <c r="E324" s="33"/>
      <c r="F324" s="107"/>
    </row>
    <row r="325" spans="1:7" ht="12" customHeight="1">
      <c r="A325" s="124"/>
      <c r="B325" s="130"/>
      <c r="C325" s="145"/>
      <c r="D325" s="33"/>
      <c r="E325" s="33"/>
      <c r="F325" s="107"/>
    </row>
    <row r="326" spans="1:7" s="127" customFormat="1" ht="19.95" customHeight="1">
      <c r="A326" s="128" t="s">
        <v>169</v>
      </c>
      <c r="B326" s="218" t="s">
        <v>170</v>
      </c>
      <c r="C326" s="219"/>
      <c r="D326" s="194"/>
      <c r="E326" s="194"/>
      <c r="F326" s="147"/>
    </row>
    <row r="327" spans="1:7" ht="12" customHeight="1" thickBot="1"/>
    <row r="328" spans="1:7" ht="19.95" customHeight="1">
      <c r="A328" s="195"/>
      <c r="B328" s="250" t="s">
        <v>171</v>
      </c>
      <c r="C328" s="221"/>
      <c r="D328" s="62">
        <v>70589.460000000006</v>
      </c>
      <c r="E328" s="62">
        <v>3676035.14</v>
      </c>
      <c r="F328" s="30">
        <f>+D328-E328</f>
        <v>-3605445.68</v>
      </c>
    </row>
    <row r="329" spans="1:7" ht="19.95" customHeight="1" thickBot="1">
      <c r="A329" s="196"/>
      <c r="B329" s="222" t="s">
        <v>172</v>
      </c>
      <c r="C329" s="223"/>
      <c r="D329" s="64">
        <v>243088.18</v>
      </c>
      <c r="E329" s="64">
        <v>55068.19</v>
      </c>
      <c r="F329" s="25">
        <f>+D329-E329</f>
        <v>188019.99</v>
      </c>
    </row>
    <row r="330" spans="1:7" ht="19.95" customHeight="1" thickBot="1">
      <c r="A330" s="197"/>
      <c r="B330" s="275" t="s">
        <v>173</v>
      </c>
      <c r="C330" s="267"/>
      <c r="D330" s="198">
        <f>+D328-D329</f>
        <v>-172498.71999999997</v>
      </c>
      <c r="E330" s="198">
        <f>+E328-E329</f>
        <v>3620966.95</v>
      </c>
      <c r="F330" s="198">
        <f>D330-E330</f>
        <v>-3793465.67</v>
      </c>
      <c r="G330" s="134"/>
    </row>
    <row r="331" spans="1:7" ht="12" customHeight="1"/>
    <row r="332" spans="1:7" ht="12" customHeight="1" thickBot="1"/>
    <row r="333" spans="1:7" s="127" customFormat="1" ht="37.200000000000003" customHeight="1" thickBot="1">
      <c r="A333" s="199"/>
      <c r="B333" s="277" t="s">
        <v>174</v>
      </c>
      <c r="C333" s="217"/>
      <c r="D333" s="146">
        <f>+D305+D316+D323+D330</f>
        <v>13595834.439999981</v>
      </c>
      <c r="E333" s="146">
        <f>+E305+E316+E323+E330</f>
        <v>14922280.080000002</v>
      </c>
      <c r="F333" s="193">
        <f>D333-E333</f>
        <v>-1326445.6400000211</v>
      </c>
    </row>
    <row r="334" spans="1:7" ht="12" customHeight="1"/>
    <row r="335" spans="1:7" ht="12" customHeight="1" thickBot="1"/>
    <row r="336" spans="1:7" ht="40.950000000000003" customHeight="1" thickBot="1">
      <c r="A336" s="59" t="s">
        <v>175</v>
      </c>
      <c r="B336" s="258" t="s">
        <v>176</v>
      </c>
      <c r="C336" s="278"/>
      <c r="D336" s="136">
        <v>7315022.9100000001</v>
      </c>
      <c r="E336" s="136">
        <v>6986920.6100000003</v>
      </c>
      <c r="F336" s="136">
        <f>+D336-E336</f>
        <v>328102.29999999981</v>
      </c>
    </row>
    <row r="337" spans="1:6" ht="12" customHeight="1"/>
    <row r="338" spans="1:6" ht="12" customHeight="1" thickBot="1"/>
    <row r="339" spans="1:6" s="127" customFormat="1" ht="19.95" customHeight="1" thickBot="1">
      <c r="A339" s="200"/>
      <c r="B339" s="201" t="s">
        <v>177</v>
      </c>
      <c r="C339" s="201"/>
      <c r="D339" s="146">
        <f>+D333-D336</f>
        <v>6280811.5299999807</v>
      </c>
      <c r="E339" s="146">
        <f>+E333-E336</f>
        <v>7935359.4700000016</v>
      </c>
      <c r="F339" s="193">
        <f>+D339-E339</f>
        <v>-1654547.9400000209</v>
      </c>
    </row>
    <row r="340" spans="1:6" ht="19.95" customHeight="1">
      <c r="D340" s="134"/>
      <c r="E340" s="134"/>
    </row>
    <row r="341" spans="1:6" ht="19.95" customHeight="1">
      <c r="D341" s="134"/>
      <c r="E341" s="134"/>
    </row>
    <row r="342" spans="1:6" ht="19.95" customHeight="1">
      <c r="D342" s="134"/>
      <c r="E342" s="134"/>
    </row>
  </sheetData>
  <mergeCells count="161">
    <mergeCell ref="B329:C329"/>
    <mergeCell ref="B330:C330"/>
    <mergeCell ref="B333:C333"/>
    <mergeCell ref="B336:C336"/>
    <mergeCell ref="B319:C319"/>
    <mergeCell ref="B321:C321"/>
    <mergeCell ref="B322:C322"/>
    <mergeCell ref="B323:C323"/>
    <mergeCell ref="B326:C326"/>
    <mergeCell ref="B328:C328"/>
    <mergeCell ref="B305:C305"/>
    <mergeCell ref="B311:C311"/>
    <mergeCell ref="B313:C313"/>
    <mergeCell ref="B314:C314"/>
    <mergeCell ref="B315:C315"/>
    <mergeCell ref="B316:C316"/>
    <mergeCell ref="B290:C290"/>
    <mergeCell ref="B291:C291"/>
    <mergeCell ref="B292:C292"/>
    <mergeCell ref="B297:C297"/>
    <mergeCell ref="B300:C300"/>
    <mergeCell ref="B302:C302"/>
    <mergeCell ref="B274:C274"/>
    <mergeCell ref="B275:C275"/>
    <mergeCell ref="B276:C276"/>
    <mergeCell ref="B286:C286"/>
    <mergeCell ref="B288:C288"/>
    <mergeCell ref="B289:C289"/>
    <mergeCell ref="B268:C268"/>
    <mergeCell ref="B269:C269"/>
    <mergeCell ref="B270:C270"/>
    <mergeCell ref="B271:C271"/>
    <mergeCell ref="B272:C272"/>
    <mergeCell ref="B273:C273"/>
    <mergeCell ref="B259:C259"/>
    <mergeCell ref="B262:C262"/>
    <mergeCell ref="B264:C264"/>
    <mergeCell ref="B265:C265"/>
    <mergeCell ref="B266:C266"/>
    <mergeCell ref="B267:C267"/>
    <mergeCell ref="B251:C251"/>
    <mergeCell ref="B252:C252"/>
    <mergeCell ref="B253:C253"/>
    <mergeCell ref="B254:C254"/>
    <mergeCell ref="B255:C255"/>
    <mergeCell ref="B257:C257"/>
    <mergeCell ref="B234:C234"/>
    <mergeCell ref="A237:C237"/>
    <mergeCell ref="B246:C246"/>
    <mergeCell ref="B248:C248"/>
    <mergeCell ref="B249:C249"/>
    <mergeCell ref="B250:C250"/>
    <mergeCell ref="B218:C218"/>
    <mergeCell ref="B219:C219"/>
    <mergeCell ref="B222:C222"/>
    <mergeCell ref="B225:C225"/>
    <mergeCell ref="B228:C228"/>
    <mergeCell ref="B231:C231"/>
    <mergeCell ref="B212:C212"/>
    <mergeCell ref="B213:C213"/>
    <mergeCell ref="B214:C214"/>
    <mergeCell ref="B215:C215"/>
    <mergeCell ref="B216:C216"/>
    <mergeCell ref="B217:C217"/>
    <mergeCell ref="B202:C202"/>
    <mergeCell ref="B204:C204"/>
    <mergeCell ref="B205:C205"/>
    <mergeCell ref="B206:C206"/>
    <mergeCell ref="B207:C207"/>
    <mergeCell ref="B210:C210"/>
    <mergeCell ref="B186:C186"/>
    <mergeCell ref="B187:C187"/>
    <mergeCell ref="A190:C190"/>
    <mergeCell ref="A192:C192"/>
    <mergeCell ref="A198:C198"/>
    <mergeCell ref="B200:C200"/>
    <mergeCell ref="B167:C167"/>
    <mergeCell ref="B170:C170"/>
    <mergeCell ref="B173:C173"/>
    <mergeCell ref="B174:C174"/>
    <mergeCell ref="B175:C175"/>
    <mergeCell ref="B182:C182"/>
    <mergeCell ref="B161:C161"/>
    <mergeCell ref="B162:C162"/>
    <mergeCell ref="B163:C163"/>
    <mergeCell ref="B164:C164"/>
    <mergeCell ref="B165:C165"/>
    <mergeCell ref="B166:C166"/>
    <mergeCell ref="B155:C155"/>
    <mergeCell ref="B156:C156"/>
    <mergeCell ref="B157:C157"/>
    <mergeCell ref="B158:C158"/>
    <mergeCell ref="B159:C159"/>
    <mergeCell ref="B160:C160"/>
    <mergeCell ref="B137:C137"/>
    <mergeCell ref="A140:C140"/>
    <mergeCell ref="B144:C144"/>
    <mergeCell ref="B147:C147"/>
    <mergeCell ref="B152:C152"/>
    <mergeCell ref="B154:C154"/>
    <mergeCell ref="B127:C127"/>
    <mergeCell ref="B128:C128"/>
    <mergeCell ref="B132:C132"/>
    <mergeCell ref="B134:C134"/>
    <mergeCell ref="B135:C135"/>
    <mergeCell ref="B136:C136"/>
    <mergeCell ref="A113:B113"/>
    <mergeCell ref="B117:C117"/>
    <mergeCell ref="B119:C119"/>
    <mergeCell ref="B123:C123"/>
    <mergeCell ref="B125:C125"/>
    <mergeCell ref="B126:C126"/>
    <mergeCell ref="A93:C93"/>
    <mergeCell ref="B97:C97"/>
    <mergeCell ref="B99:C99"/>
    <mergeCell ref="A101:C101"/>
    <mergeCell ref="A104:C104"/>
    <mergeCell ref="A106:C106"/>
    <mergeCell ref="B77:C77"/>
    <mergeCell ref="A80:C80"/>
    <mergeCell ref="B89:C89"/>
    <mergeCell ref="B91:C91"/>
    <mergeCell ref="B64:C64"/>
    <mergeCell ref="B65:C65"/>
    <mergeCell ref="B66:C66"/>
    <mergeCell ref="B67:C67"/>
    <mergeCell ref="B70:C70"/>
    <mergeCell ref="B73:C73"/>
    <mergeCell ref="B63:C63"/>
    <mergeCell ref="A39:C39"/>
    <mergeCell ref="B48:C48"/>
    <mergeCell ref="B53:C53"/>
    <mergeCell ref="B55:C55"/>
    <mergeCell ref="B56:C56"/>
    <mergeCell ref="B57:C57"/>
    <mergeCell ref="B75:C75"/>
    <mergeCell ref="B76:C76"/>
    <mergeCell ref="C3:D3"/>
    <mergeCell ref="A8:C8"/>
    <mergeCell ref="A10:B10"/>
    <mergeCell ref="B12:C12"/>
    <mergeCell ref="B16:C16"/>
    <mergeCell ref="B17:C17"/>
    <mergeCell ref="B184:C184"/>
    <mergeCell ref="B28:C28"/>
    <mergeCell ref="B29:C29"/>
    <mergeCell ref="B30:C30"/>
    <mergeCell ref="B31:C31"/>
    <mergeCell ref="B32:C32"/>
    <mergeCell ref="B33:C33"/>
    <mergeCell ref="B18:C18"/>
    <mergeCell ref="B19:C19"/>
    <mergeCell ref="B20:C20"/>
    <mergeCell ref="B21:C21"/>
    <mergeCell ref="B26:C26"/>
    <mergeCell ref="B27:C27"/>
    <mergeCell ref="B58:C58"/>
    <mergeCell ref="B59:C59"/>
    <mergeCell ref="B60:C60"/>
    <mergeCell ref="B61:C61"/>
    <mergeCell ref="B62:C62"/>
  </mergeCells>
  <printOptions horizontalCentered="1"/>
  <pageMargins left="0" right="0" top="0.55118110236220474" bottom="0.74803149606299213" header="0.31496062992125984" footer="0.31496062992125984"/>
  <pageSetup paperSize="9" scale="65" fitToHeight="28" orientation="landscape" r:id="rId1"/>
  <headerFooter>
    <oddFooter>&amp;C&amp;P</oddFooter>
  </headerFooter>
  <rowBreaks count="9" manualBreakCount="9">
    <brk id="39" max="16383" man="1"/>
    <brk id="80" max="16383" man="1"/>
    <brk id="106" max="16383" man="1"/>
    <brk id="147" max="16383" man="1"/>
    <brk id="180" max="5" man="1"/>
    <brk id="193" max="16383" man="1"/>
    <brk id="238" max="16383" man="1"/>
    <brk id="278" max="16383" man="1"/>
    <brk id="305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995c04c-0774-439a-bf26-911c2bb76e0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2BA230BD8A5147AD8342A704B15F87" ma:contentTypeVersion="14" ma:contentTypeDescription="Creare un nuovo documento." ma:contentTypeScope="" ma:versionID="ec84fce76bfcb4b0b851d8c8c113291d">
  <xsd:schema xmlns:xsd="http://www.w3.org/2001/XMLSchema" xmlns:xs="http://www.w3.org/2001/XMLSchema" xmlns:p="http://schemas.microsoft.com/office/2006/metadata/properties" xmlns:ns3="0995c04c-0774-439a-bf26-911c2bb76e0f" xmlns:ns4="801c4d87-e9a7-4769-ba24-c5560e298f19" targetNamespace="http://schemas.microsoft.com/office/2006/metadata/properties" ma:root="true" ma:fieldsID="2c81f0ce1704f0d18c819c61d590d878" ns3:_="" ns4:_="">
    <xsd:import namespace="0995c04c-0774-439a-bf26-911c2bb76e0f"/>
    <xsd:import namespace="801c4d87-e9a7-4769-ba24-c5560e298f1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95c04c-0774-439a-bf26-911c2bb76e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c4d87-e9a7-4769-ba24-c5560e298f1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7E7572-265D-4F51-9B32-56C51C21480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801c4d87-e9a7-4769-ba24-c5560e298f19"/>
    <ds:schemaRef ds:uri="0995c04c-0774-439a-bf26-911c2bb76e0f"/>
  </ds:schemaRefs>
</ds:datastoreItem>
</file>

<file path=customXml/itemProps2.xml><?xml version="1.0" encoding="utf-8"?>
<ds:datastoreItem xmlns:ds="http://schemas.openxmlformats.org/officeDocument/2006/customXml" ds:itemID="{E3127B20-D5D6-4314-B910-4B5638D63D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A1EEA1-C042-4F9B-B158-41750A1D1F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95c04c-0774-439a-bf26-911c2bb76e0f"/>
    <ds:schemaRef ds:uri="801c4d87-e9a7-4769-ba24-c5560e298f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SP _CE_22_21 sintetico</vt:lpstr>
    </vt:vector>
  </TitlesOfParts>
  <Manager/>
  <Company>Universit? degli Studi Roma 3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Mirella Parlato</dc:creator>
  <cp:keywords/>
  <dc:description/>
  <cp:lastModifiedBy>Tommaso CUFFARO</cp:lastModifiedBy>
  <cp:revision/>
  <cp:lastPrinted>2023-06-15T09:15:08Z</cp:lastPrinted>
  <dcterms:created xsi:type="dcterms:W3CDTF">2023-05-18T07:33:53Z</dcterms:created>
  <dcterms:modified xsi:type="dcterms:W3CDTF">2023-06-26T09:07:58Z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0x010100272BA230BD8A5147AD8342A704B15F87</vt:lpwstr>
  </property>
  <property fmtid="{D5CDD505-2E9C-101B-9397-08002B2CF9AE}" pid="3" name="MediaServiceImageTags">
    <vt:lpwstr/>
  </property>
</Properties>
</file>